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chedule" sheetId="1" r:id="rId1"/>
    <sheet name="Teams" sheetId="2" r:id="rId2"/>
    <sheet name="Anorak section" sheetId="3" r:id="rId3"/>
    <sheet name="profile of sorts" sheetId="4" r:id="rId4"/>
    <sheet name="data for chart" sheetId="5" r:id="rId5"/>
  </sheets>
  <definedNames>
    <definedName name="OLE_LINK1" localSheetId="2">'Anorak section'!$A$4</definedName>
    <definedName name="OLE_LINK1" localSheetId="4">'data for chart'!$A$2</definedName>
    <definedName name="_xlnm.Print_Area" localSheetId="1">'Teams'!$A$1:$D$42</definedName>
    <definedName name="_xlnm.Print_Titles" localSheetId="0">'Schedule'!$2:$11</definedName>
  </definedNames>
  <calcPr fullCalcOnLoad="1"/>
</workbook>
</file>

<file path=xl/sharedStrings.xml><?xml version="1.0" encoding="utf-8"?>
<sst xmlns="http://schemas.openxmlformats.org/spreadsheetml/2006/main" count="4402" uniqueCount="648">
  <si>
    <t>Navigator</t>
  </si>
  <si>
    <t>Dunmail Road support</t>
  </si>
  <si>
    <t>Leg 3 Dunmail - Wasdale</t>
  </si>
  <si>
    <t>Wasdale road Support</t>
  </si>
  <si>
    <t>Newlands Road support</t>
  </si>
  <si>
    <t>Chris Rhodes</t>
  </si>
  <si>
    <t>John Bunyan</t>
  </si>
  <si>
    <t>Trevor Longman</t>
  </si>
  <si>
    <t>Greg Turner</t>
  </si>
  <si>
    <t>Leg 1 Keswick - Threlkeld</t>
  </si>
  <si>
    <t>Leg 2 Threlkeld - Dunmail</t>
  </si>
  <si>
    <t>Leg 4 Wasdale - Honister</t>
  </si>
  <si>
    <t>Leg 5 Honister - Keswick</t>
  </si>
  <si>
    <t>Brian Macfadyen</t>
  </si>
  <si>
    <t>Supporters</t>
  </si>
  <si>
    <t>Dave Tucker</t>
  </si>
  <si>
    <t>Pete Coppack</t>
  </si>
  <si>
    <t>Annette Morris</t>
  </si>
  <si>
    <t>Martin Rands</t>
  </si>
  <si>
    <t>Chris Cripps</t>
  </si>
  <si>
    <t>Honister Road Support</t>
  </si>
  <si>
    <t>Bob Graham Round - Fri/Sat 25/26th June 2004</t>
  </si>
  <si>
    <t>Craig Harwood</t>
  </si>
  <si>
    <t>Kath Turner</t>
  </si>
  <si>
    <t>Steve Wood</t>
  </si>
  <si>
    <t>Bob Graham Round</t>
  </si>
  <si>
    <t>Revised</t>
  </si>
  <si>
    <t>Date</t>
  </si>
  <si>
    <t>Start time</t>
  </si>
  <si>
    <t>Schedule time</t>
  </si>
  <si>
    <t>Schedule</t>
  </si>
  <si>
    <t>Actual Time</t>
  </si>
  <si>
    <t>Minutes</t>
  </si>
  <si>
    <t>Stage</t>
  </si>
  <si>
    <t>BST Time</t>
  </si>
  <si>
    <t>Cumul.</t>
  </si>
  <si>
    <t>Split</t>
  </si>
  <si>
    <t>hh:mm</t>
  </si>
  <si>
    <t>START - MOOT HALL</t>
  </si>
  <si>
    <t>SKIDDAW</t>
  </si>
  <si>
    <t>GREAT CALVA</t>
  </si>
  <si>
    <t>BLENCATHRA</t>
  </si>
  <si>
    <t>THRELKELD (Arr)</t>
  </si>
  <si>
    <t xml:space="preserve">Stage time </t>
  </si>
  <si>
    <t>THRELKELD (Rest / Dep)</t>
  </si>
  <si>
    <t>CLOUGH HEAD</t>
  </si>
  <si>
    <t>GREAT DODD</t>
  </si>
  <si>
    <t>WATSON'S DODD</t>
  </si>
  <si>
    <t>STYBARROW DODD</t>
  </si>
  <si>
    <t>RAISE</t>
  </si>
  <si>
    <t>WHITE SIDE</t>
  </si>
  <si>
    <t>HELVELLYN LOW MAN</t>
  </si>
  <si>
    <t>HELVELLYN</t>
  </si>
  <si>
    <t>NETHERMOST PIKE</t>
  </si>
  <si>
    <t>DOLLYWAGON PIKE</t>
  </si>
  <si>
    <t>FAIRFIELD</t>
  </si>
  <si>
    <t>SEAT SANDAL</t>
  </si>
  <si>
    <t>DUNMAIL (Arr)</t>
  </si>
  <si>
    <t>DUNMAIL (Rest / Dep)</t>
  </si>
  <si>
    <t>STEEL FELL</t>
  </si>
  <si>
    <t>CALF CRAG</t>
  </si>
  <si>
    <t>SERGEANT MAN</t>
  </si>
  <si>
    <t>HIGH RAISE</t>
  </si>
  <si>
    <t>THUNACAR KNOTT</t>
  </si>
  <si>
    <t>HARRISON STICKLE</t>
  </si>
  <si>
    <t>PIKE O'STICKLE</t>
  </si>
  <si>
    <t>ROSSET PIKE</t>
  </si>
  <si>
    <t>BOWFELL</t>
  </si>
  <si>
    <t>ESK PIKE</t>
  </si>
  <si>
    <t>GREAT END</t>
  </si>
  <si>
    <t>ILL CRAG</t>
  </si>
  <si>
    <t>BROAD CRAG</t>
  </si>
  <si>
    <t>SCAFELL PIKE</t>
  </si>
  <si>
    <t xml:space="preserve">SCAFELL </t>
  </si>
  <si>
    <t>WASDALE (Arr)</t>
  </si>
  <si>
    <t>WASDALE (Rest / Dep)</t>
  </si>
  <si>
    <t>YEWBARROW</t>
  </si>
  <si>
    <t>RED PIKE</t>
  </si>
  <si>
    <t>STEEPLE</t>
  </si>
  <si>
    <t>PILLAR</t>
  </si>
  <si>
    <t>KIRK FELL</t>
  </si>
  <si>
    <t>GREAT GABLE</t>
  </si>
  <si>
    <t>GREEN GABLE</t>
  </si>
  <si>
    <t>BRANDRETH</t>
  </si>
  <si>
    <t>GREY KNOTTS</t>
  </si>
  <si>
    <t>HONISTER (Arr)</t>
  </si>
  <si>
    <t>HONISTER (Rest / Dep)</t>
  </si>
  <si>
    <t>DALE HEAD</t>
  </si>
  <si>
    <t>HINDSCARTH</t>
  </si>
  <si>
    <t>ROBINSON</t>
  </si>
  <si>
    <t>L/H SNAB FARM (Arr)</t>
  </si>
  <si>
    <t>SNAB FARM (Change/ Dep)</t>
  </si>
  <si>
    <t>MOOT HALL KESWICK</t>
  </si>
  <si>
    <t>Total time</t>
  </si>
  <si>
    <t>Mandy Calvert</t>
  </si>
  <si>
    <t>Steve Bacon</t>
  </si>
  <si>
    <t>Darren Dunn</t>
  </si>
  <si>
    <t>Phil Cheek</t>
  </si>
  <si>
    <t>Leg 2 and 4 teams</t>
  </si>
  <si>
    <t>28/06/2004</t>
  </si>
  <si>
    <t>Weather, Conditions etc.</t>
  </si>
  <si>
    <t>Dry, little wind, good visibility, high cloudbase</t>
  </si>
  <si>
    <t>Dry underfoot, river level low</t>
  </si>
  <si>
    <t>wind light but strengthening towards Fairfield</t>
  </si>
  <si>
    <t>Dry underfoot except for dew on descents</t>
  </si>
  <si>
    <t>Clear and mild night, dark on climb to Great Dodd</t>
  </si>
  <si>
    <t>Clear, dry, mild, coming light on climb to High Raise</t>
  </si>
  <si>
    <t>Wet underfoot to High Raise then dry on high fells</t>
  </si>
  <si>
    <t>Wind, increasing Southerly</t>
  </si>
  <si>
    <t>Rain starting on descent to Wasdale</t>
  </si>
  <si>
    <t>Clear but cloudbase lower. Rain starting on Yewbarrow</t>
  </si>
  <si>
    <t>Becoming heavy over Pillar and for rest of leg</t>
  </si>
  <si>
    <t>Wind increasing, South Westerly, strong on exposed paths</t>
  </si>
  <si>
    <t>Underfoot generally wetter/greasy on rock or steep grass</t>
  </si>
  <si>
    <t>Heavy Rain, Strong SW winds on fells</t>
  </si>
  <si>
    <t>Visibility not ideal but good enough. Underfoot OK</t>
  </si>
  <si>
    <t>Light rain on road section - and a lot of traffic !</t>
  </si>
  <si>
    <t>Threlkeld Road support</t>
  </si>
  <si>
    <t>Julian Brown</t>
  </si>
  <si>
    <t>+/- vs Actual</t>
  </si>
  <si>
    <t>leg 1 keswick - threlkeld</t>
  </si>
  <si>
    <t>Waypoint</t>
  </si>
  <si>
    <t>Distance</t>
  </si>
  <si>
    <t>Position</t>
  </si>
  <si>
    <t>Elev</t>
  </si>
  <si>
    <t>Leg</t>
  </si>
  <si>
    <t>descent</t>
  </si>
  <si>
    <t>climb</t>
  </si>
  <si>
    <t>WP01</t>
  </si>
  <si>
    <t>NY</t>
  </si>
  <si>
    <t>m</t>
  </si>
  <si>
    <t>359°T</t>
  </si>
  <si>
    <t>moot hall</t>
  </si>
  <si>
    <t>WP02</t>
  </si>
  <si>
    <t>034°T</t>
  </si>
  <si>
    <t>WP03</t>
  </si>
  <si>
    <t>302°T</t>
  </si>
  <si>
    <t>Route</t>
  </si>
  <si>
    <t>WP04</t>
  </si>
  <si>
    <t>011°T</t>
  </si>
  <si>
    <t>WP05</t>
  </si>
  <si>
    <t>040°T</t>
  </si>
  <si>
    <t>Total</t>
  </si>
  <si>
    <t>distance:</t>
  </si>
  <si>
    <t>km</t>
  </si>
  <si>
    <t>WP06</t>
  </si>
  <si>
    <t>358°T</t>
  </si>
  <si>
    <t>Enclosed</t>
  </si>
  <si>
    <t>area:</t>
  </si>
  <si>
    <t>WP07</t>
  </si>
  <si>
    <t>026°T</t>
  </si>
  <si>
    <t>ascent:</t>
  </si>
  <si>
    <t>WP08</t>
  </si>
  <si>
    <t>041°T</t>
  </si>
  <si>
    <t>descent:</t>
  </si>
  <si>
    <t>WP09</t>
  </si>
  <si>
    <t>044°T</t>
  </si>
  <si>
    <t>Estimated</t>
  </si>
  <si>
    <t>time:</t>
  </si>
  <si>
    <t>WP10</t>
  </si>
  <si>
    <t>048°T</t>
  </si>
  <si>
    <t>WP11</t>
  </si>
  <si>
    <t>042°T</t>
  </si>
  <si>
    <t>WP12</t>
  </si>
  <si>
    <t>016°T</t>
  </si>
  <si>
    <t>WP13</t>
  </si>
  <si>
    <t>WP14</t>
  </si>
  <si>
    <t>300°T</t>
  </si>
  <si>
    <t>WP15</t>
  </si>
  <si>
    <t>049°T</t>
  </si>
  <si>
    <t>WP16</t>
  </si>
  <si>
    <t>322°T</t>
  </si>
  <si>
    <t>WP17</t>
  </si>
  <si>
    <t>008°T</t>
  </si>
  <si>
    <t>WP18</t>
  </si>
  <si>
    <t>055°T</t>
  </si>
  <si>
    <t>WP19</t>
  </si>
  <si>
    <t>057°T</t>
  </si>
  <si>
    <t>WP20</t>
  </si>
  <si>
    <t>082°T</t>
  </si>
  <si>
    <t>WP21</t>
  </si>
  <si>
    <t>100°T</t>
  </si>
  <si>
    <t>WP22</t>
  </si>
  <si>
    <t>007°T</t>
  </si>
  <si>
    <t>WP23</t>
  </si>
  <si>
    <t>089°T</t>
  </si>
  <si>
    <t>WP24</t>
  </si>
  <si>
    <t>167°T</t>
  </si>
  <si>
    <t>WP25</t>
  </si>
  <si>
    <t>043°T</t>
  </si>
  <si>
    <t>WP26</t>
  </si>
  <si>
    <t>012°T</t>
  </si>
  <si>
    <t>WP27</t>
  </si>
  <si>
    <t>336°T</t>
  </si>
  <si>
    <t>WP28</t>
  </si>
  <si>
    <t>347°T</t>
  </si>
  <si>
    <t>WP29</t>
  </si>
  <si>
    <t>330°T</t>
  </si>
  <si>
    <t>WP30</t>
  </si>
  <si>
    <t>331°T</t>
  </si>
  <si>
    <t>WP31</t>
  </si>
  <si>
    <t>349°T</t>
  </si>
  <si>
    <t>WP32</t>
  </si>
  <si>
    <t>305°T</t>
  </si>
  <si>
    <t>WP33</t>
  </si>
  <si>
    <t>317°T</t>
  </si>
  <si>
    <t>WP34</t>
  </si>
  <si>
    <t>WP35</t>
  </si>
  <si>
    <t>WP36</t>
  </si>
  <si>
    <t>342°T</t>
  </si>
  <si>
    <t>WP37</t>
  </si>
  <si>
    <t>306°T</t>
  </si>
  <si>
    <t>WP38</t>
  </si>
  <si>
    <t>289°T</t>
  </si>
  <si>
    <t>WP39</t>
  </si>
  <si>
    <t>WP40</t>
  </si>
  <si>
    <t>301°T</t>
  </si>
  <si>
    <t>WP41</t>
  </si>
  <si>
    <t>356°T</t>
  </si>
  <si>
    <t>WP42</t>
  </si>
  <si>
    <t>WP43</t>
  </si>
  <si>
    <t>005°T</t>
  </si>
  <si>
    <t>skiddaw</t>
  </si>
  <si>
    <t>WP44</t>
  </si>
  <si>
    <t>054°T</t>
  </si>
  <si>
    <t>WP45</t>
  </si>
  <si>
    <t>071°T</t>
  </si>
  <si>
    <t>WP46</t>
  </si>
  <si>
    <t>080°T</t>
  </si>
  <si>
    <t>WP47</t>
  </si>
  <si>
    <t>077°T</t>
  </si>
  <si>
    <t>WP48</t>
  </si>
  <si>
    <t>078°T</t>
  </si>
  <si>
    <t>WP49</t>
  </si>
  <si>
    <t>067°T</t>
  </si>
  <si>
    <t>WP50</t>
  </si>
  <si>
    <t>WP51</t>
  </si>
  <si>
    <t>WP52</t>
  </si>
  <si>
    <t>WP53</t>
  </si>
  <si>
    <t>053°T</t>
  </si>
  <si>
    <t>WP54</t>
  </si>
  <si>
    <t>020°T</t>
  </si>
  <si>
    <t>WP55</t>
  </si>
  <si>
    <t>185°T</t>
  </si>
  <si>
    <t>great calva</t>
  </si>
  <si>
    <t>WP56</t>
  </si>
  <si>
    <t>128°T</t>
  </si>
  <si>
    <t>WP57</t>
  </si>
  <si>
    <t>109°T</t>
  </si>
  <si>
    <t>WP58</t>
  </si>
  <si>
    <t>125°T</t>
  </si>
  <si>
    <t>WP59</t>
  </si>
  <si>
    <t>127°T</t>
  </si>
  <si>
    <t>WP60</t>
  </si>
  <si>
    <t>WP61</t>
  </si>
  <si>
    <t>129°T</t>
  </si>
  <si>
    <t>WP62</t>
  </si>
  <si>
    <t>139°T</t>
  </si>
  <si>
    <t>WP63</t>
  </si>
  <si>
    <t>132°T</t>
  </si>
  <si>
    <t>WP64</t>
  </si>
  <si>
    <t>WP65</t>
  </si>
  <si>
    <t>130°T</t>
  </si>
  <si>
    <t>WP66</t>
  </si>
  <si>
    <t>131°T</t>
  </si>
  <si>
    <t>WP67</t>
  </si>
  <si>
    <t>120°T</t>
  </si>
  <si>
    <t>WP68</t>
  </si>
  <si>
    <t>140°T</t>
  </si>
  <si>
    <t>WP69</t>
  </si>
  <si>
    <t>143°T</t>
  </si>
  <si>
    <t>WP70</t>
  </si>
  <si>
    <t>145°T</t>
  </si>
  <si>
    <t>WP71</t>
  </si>
  <si>
    <t>149°T</t>
  </si>
  <si>
    <t>WP72</t>
  </si>
  <si>
    <t>WP73</t>
  </si>
  <si>
    <t>189°T</t>
  </si>
  <si>
    <t>WP74</t>
  </si>
  <si>
    <t>153°T</t>
  </si>
  <si>
    <t>blencathra</t>
  </si>
  <si>
    <t>WP75</t>
  </si>
  <si>
    <t>166°T</t>
  </si>
  <si>
    <t>WP76</t>
  </si>
  <si>
    <t>122°T</t>
  </si>
  <si>
    <t>WP77</t>
  </si>
  <si>
    <t>158°T</t>
  </si>
  <si>
    <t>WP78</t>
  </si>
  <si>
    <t>WP79</t>
  </si>
  <si>
    <t>169°T</t>
  </si>
  <si>
    <t>WP80</t>
  </si>
  <si>
    <t>156°T</t>
  </si>
  <si>
    <t>WP81</t>
  </si>
  <si>
    <t>162°T</t>
  </si>
  <si>
    <t>WP82</t>
  </si>
  <si>
    <t>187°T</t>
  </si>
  <si>
    <t>WP83</t>
  </si>
  <si>
    <t>163°T</t>
  </si>
  <si>
    <t>WP84</t>
  </si>
  <si>
    <t>WP85</t>
  </si>
  <si>
    <t>218°T</t>
  </si>
  <si>
    <t>WP86</t>
  </si>
  <si>
    <t>214°T</t>
  </si>
  <si>
    <t>WP87</t>
  </si>
  <si>
    <t>245°T</t>
  </si>
  <si>
    <t>WP88</t>
  </si>
  <si>
    <t>191°T</t>
  </si>
  <si>
    <t>WP89</t>
  </si>
  <si>
    <t>196°T</t>
  </si>
  <si>
    <t>WP90</t>
  </si>
  <si>
    <t>157°T</t>
  </si>
  <si>
    <t>WP91</t>
  </si>
  <si>
    <t>WP92</t>
  </si>
  <si>
    <t>186°T</t>
  </si>
  <si>
    <t>WP93</t>
  </si>
  <si>
    <t>threlkeld</t>
  </si>
  <si>
    <t>leg 2 threlkeld - dunmail</t>
  </si>
  <si>
    <t>name</t>
  </si>
  <si>
    <t>206°T</t>
  </si>
  <si>
    <t>199°T</t>
  </si>
  <si>
    <t>227°T</t>
  </si>
  <si>
    <t>103°T</t>
  </si>
  <si>
    <t>160°T</t>
  </si>
  <si>
    <t>168°T</t>
  </si>
  <si>
    <t>176°T</t>
  </si>
  <si>
    <t>159°T</t>
  </si>
  <si>
    <t>155°T</t>
  </si>
  <si>
    <t>134°T</t>
  </si>
  <si>
    <t>211°T</t>
  </si>
  <si>
    <t>204°T</t>
  </si>
  <si>
    <t>188°T</t>
  </si>
  <si>
    <t>clough head</t>
  </si>
  <si>
    <t>193°T</t>
  </si>
  <si>
    <t>141°T</t>
  </si>
  <si>
    <t>136°T</t>
  </si>
  <si>
    <t>092°T</t>
  </si>
  <si>
    <t>065°T</t>
  </si>
  <si>
    <t>great dodd</t>
  </si>
  <si>
    <t>215°T</t>
  </si>
  <si>
    <t>222°T</t>
  </si>
  <si>
    <t>244°T</t>
  </si>
  <si>
    <t>113°T</t>
  </si>
  <si>
    <t>118°T</t>
  </si>
  <si>
    <t>217°T</t>
  </si>
  <si>
    <t>watson's dodd</t>
  </si>
  <si>
    <t>208°T</t>
  </si>
  <si>
    <t>150°T</t>
  </si>
  <si>
    <t>stybarrow dodd</t>
  </si>
  <si>
    <t>219°T</t>
  </si>
  <si>
    <t>220°T</t>
  </si>
  <si>
    <t>183°T</t>
  </si>
  <si>
    <t>165°T</t>
  </si>
  <si>
    <t>raise</t>
  </si>
  <si>
    <t>172°T</t>
  </si>
  <si>
    <t>197°T</t>
  </si>
  <si>
    <t>137°T</t>
  </si>
  <si>
    <t>117°T</t>
  </si>
  <si>
    <t>lower man</t>
  </si>
  <si>
    <t>112°T</t>
  </si>
  <si>
    <t>164°T</t>
  </si>
  <si>
    <t>helvellyn</t>
  </si>
  <si>
    <t>182°T</t>
  </si>
  <si>
    <t>171°T</t>
  </si>
  <si>
    <t>194°T</t>
  </si>
  <si>
    <t>nethermost</t>
  </si>
  <si>
    <t>175°T</t>
  </si>
  <si>
    <t>177°T</t>
  </si>
  <si>
    <t>dollywaggon</t>
  </si>
  <si>
    <t>179°T</t>
  </si>
  <si>
    <t>178°T</t>
  </si>
  <si>
    <t>148°T</t>
  </si>
  <si>
    <t>107°T</t>
  </si>
  <si>
    <t>091°T</t>
  </si>
  <si>
    <t>099°T</t>
  </si>
  <si>
    <t>277°T</t>
  </si>
  <si>
    <t>fairfield</t>
  </si>
  <si>
    <t>271°T</t>
  </si>
  <si>
    <t>285°T</t>
  </si>
  <si>
    <t>261°T</t>
  </si>
  <si>
    <t>251°T</t>
  </si>
  <si>
    <t>294°T</t>
  </si>
  <si>
    <t>337°T</t>
  </si>
  <si>
    <t>173°T</t>
  </si>
  <si>
    <t>288°T</t>
  </si>
  <si>
    <t>seat sandal</t>
  </si>
  <si>
    <t>WP94</t>
  </si>
  <si>
    <t>290°T</t>
  </si>
  <si>
    <t>WP95</t>
  </si>
  <si>
    <t>292°T</t>
  </si>
  <si>
    <t>WP96</t>
  </si>
  <si>
    <t>295°T</t>
  </si>
  <si>
    <t>WP97</t>
  </si>
  <si>
    <t>WP98</t>
  </si>
  <si>
    <t>255°T</t>
  </si>
  <si>
    <t>WP99</t>
  </si>
  <si>
    <t>WP100</t>
  </si>
  <si>
    <t>232°T</t>
  </si>
  <si>
    <t>WP101</t>
  </si>
  <si>
    <t>WP102</t>
  </si>
  <si>
    <t>226°T</t>
  </si>
  <si>
    <t>WP103</t>
  </si>
  <si>
    <t>dunmail</t>
  </si>
  <si>
    <t>leg 3 dunmail - wasdale</t>
  </si>
  <si>
    <t>272°T</t>
  </si>
  <si>
    <t>270°T</t>
  </si>
  <si>
    <t>235°T</t>
  </si>
  <si>
    <t>263°T</t>
  </si>
  <si>
    <t>steel fell</t>
  </si>
  <si>
    <t>284°T</t>
  </si>
  <si>
    <t>273°T</t>
  </si>
  <si>
    <t>258°T</t>
  </si>
  <si>
    <t>238°T</t>
  </si>
  <si>
    <t>276°T</t>
  </si>
  <si>
    <t>267°T</t>
  </si>
  <si>
    <t>calf crag</t>
  </si>
  <si>
    <t>239°T</t>
  </si>
  <si>
    <t>209°T</t>
  </si>
  <si>
    <t>224°T</t>
  </si>
  <si>
    <t>202°T</t>
  </si>
  <si>
    <t>228°T</t>
  </si>
  <si>
    <t>268°T</t>
  </si>
  <si>
    <t>high raise</t>
  </si>
  <si>
    <t>133°T</t>
  </si>
  <si>
    <t>259°T</t>
  </si>
  <si>
    <t>sergeant man</t>
  </si>
  <si>
    <t>170°T</t>
  </si>
  <si>
    <t>174°T</t>
  </si>
  <si>
    <t>236°T</t>
  </si>
  <si>
    <t>thunacar knott</t>
  </si>
  <si>
    <t>154°T</t>
  </si>
  <si>
    <t>152°T</t>
  </si>
  <si>
    <t>151°T</t>
  </si>
  <si>
    <t>harrison stickle</t>
  </si>
  <si>
    <t>278°T</t>
  </si>
  <si>
    <t>262°T</t>
  </si>
  <si>
    <t>pike o stickle</t>
  </si>
  <si>
    <t>328°T</t>
  </si>
  <si>
    <t>346°T</t>
  </si>
  <si>
    <t>237°T</t>
  </si>
  <si>
    <t>321°T</t>
  </si>
  <si>
    <t>332°T</t>
  </si>
  <si>
    <t>269°T</t>
  </si>
  <si>
    <t>240°T</t>
  </si>
  <si>
    <t>216°T</t>
  </si>
  <si>
    <t>225°T</t>
  </si>
  <si>
    <t>231°T</t>
  </si>
  <si>
    <t>243°T</t>
  </si>
  <si>
    <t>rossett pike</t>
  </si>
  <si>
    <t>234°T</t>
  </si>
  <si>
    <t>192°T</t>
  </si>
  <si>
    <t>223°T</t>
  </si>
  <si>
    <t>355°T</t>
  </si>
  <si>
    <t>bowfell</t>
  </si>
  <si>
    <t>340°T</t>
  </si>
  <si>
    <t>343°T</t>
  </si>
  <si>
    <t>341°T</t>
  </si>
  <si>
    <t>283°T</t>
  </si>
  <si>
    <t>319°T</t>
  </si>
  <si>
    <t>314°T</t>
  </si>
  <si>
    <t>304°T</t>
  </si>
  <si>
    <t>esk pike</t>
  </si>
  <si>
    <t>339°T</t>
  </si>
  <si>
    <t>353°T</t>
  </si>
  <si>
    <t>345°T</t>
  </si>
  <si>
    <t>311°T</t>
  </si>
  <si>
    <t>281°T</t>
  </si>
  <si>
    <t>WP104</t>
  </si>
  <si>
    <t>WP105</t>
  </si>
  <si>
    <t>333°T</t>
  </si>
  <si>
    <t>WP106</t>
  </si>
  <si>
    <t>335°T</t>
  </si>
  <si>
    <t>WP107</t>
  </si>
  <si>
    <t>great end</t>
  </si>
  <si>
    <t>WP108</t>
  </si>
  <si>
    <t>203°T</t>
  </si>
  <si>
    <t>WP109</t>
  </si>
  <si>
    <t>WP110</t>
  </si>
  <si>
    <t>213°T</t>
  </si>
  <si>
    <t>WP111</t>
  </si>
  <si>
    <t>WP112</t>
  </si>
  <si>
    <t>WP113</t>
  </si>
  <si>
    <t>WP114</t>
  </si>
  <si>
    <t>WP115</t>
  </si>
  <si>
    <t>WP116</t>
  </si>
  <si>
    <t>184°T</t>
  </si>
  <si>
    <t>broad crag</t>
  </si>
  <si>
    <t>WP117</t>
  </si>
  <si>
    <t>334°T</t>
  </si>
  <si>
    <t>WP118</t>
  </si>
  <si>
    <t>318°T</t>
  </si>
  <si>
    <t>WP119</t>
  </si>
  <si>
    <t>WP120</t>
  </si>
  <si>
    <t>WP121</t>
  </si>
  <si>
    <t>WP122</t>
  </si>
  <si>
    <t>248°T</t>
  </si>
  <si>
    <t>WP123</t>
  </si>
  <si>
    <t>ill crag</t>
  </si>
  <si>
    <t>WP124</t>
  </si>
  <si>
    <t>254°T</t>
  </si>
  <si>
    <t>WP125</t>
  </si>
  <si>
    <t>WP126</t>
  </si>
  <si>
    <t>WP127</t>
  </si>
  <si>
    <t>WP128</t>
  </si>
  <si>
    <t>WP129</t>
  </si>
  <si>
    <t>264°T</t>
  </si>
  <si>
    <t>WP130</t>
  </si>
  <si>
    <t>316°T</t>
  </si>
  <si>
    <t>scafell pike</t>
  </si>
  <si>
    <t>WP131</t>
  </si>
  <si>
    <t>WP132</t>
  </si>
  <si>
    <t>WP133</t>
  </si>
  <si>
    <t>WP134</t>
  </si>
  <si>
    <t>WP135</t>
  </si>
  <si>
    <t>WP136</t>
  </si>
  <si>
    <t>WP137</t>
  </si>
  <si>
    <t>WP138</t>
  </si>
  <si>
    <t>257°T</t>
  </si>
  <si>
    <t>WP139</t>
  </si>
  <si>
    <t>256°T</t>
  </si>
  <si>
    <t>WP140</t>
  </si>
  <si>
    <t>WP141</t>
  </si>
  <si>
    <t>WP142</t>
  </si>
  <si>
    <t>WP143</t>
  </si>
  <si>
    <t>scafell</t>
  </si>
  <si>
    <t>WP144</t>
  </si>
  <si>
    <t>WP145</t>
  </si>
  <si>
    <t>WP146</t>
  </si>
  <si>
    <t>252°T</t>
  </si>
  <si>
    <t>WP147</t>
  </si>
  <si>
    <t>WP148</t>
  </si>
  <si>
    <t>WP149</t>
  </si>
  <si>
    <t>WP150</t>
  </si>
  <si>
    <t>WP151</t>
  </si>
  <si>
    <t>WP152</t>
  </si>
  <si>
    <t>313°T</t>
  </si>
  <si>
    <t>WP153</t>
  </si>
  <si>
    <t>WP154</t>
  </si>
  <si>
    <t>296°T</t>
  </si>
  <si>
    <t>WP155</t>
  </si>
  <si>
    <t>297°T</t>
  </si>
  <si>
    <t>WP156</t>
  </si>
  <si>
    <t>WP157</t>
  </si>
  <si>
    <t>WP158</t>
  </si>
  <si>
    <t>wasdale</t>
  </si>
  <si>
    <t>leg 4 wasdale - honister</t>
  </si>
  <si>
    <t>307°T</t>
  </si>
  <si>
    <t>027°T</t>
  </si>
  <si>
    <t>yewbarrow</t>
  </si>
  <si>
    <t>009°T</t>
  </si>
  <si>
    <t>018°T</t>
  </si>
  <si>
    <t>000°T</t>
  </si>
  <si>
    <t>291°T</t>
  </si>
  <si>
    <t>344°T</t>
  </si>
  <si>
    <t>338°T</t>
  </si>
  <si>
    <t>red pike</t>
  </si>
  <si>
    <t>025°T</t>
  </si>
  <si>
    <t>004°T</t>
  </si>
  <si>
    <t>195°T</t>
  </si>
  <si>
    <t>147°T</t>
  </si>
  <si>
    <t>steeple</t>
  </si>
  <si>
    <t>095°T</t>
  </si>
  <si>
    <t>050°T</t>
  </si>
  <si>
    <t>073°T</t>
  </si>
  <si>
    <t>075°T</t>
  </si>
  <si>
    <t>046°T</t>
  </si>
  <si>
    <t>039°T</t>
  </si>
  <si>
    <t>037°T</t>
  </si>
  <si>
    <t>pillar</t>
  </si>
  <si>
    <t>083°T</t>
  </si>
  <si>
    <t>098°T</t>
  </si>
  <si>
    <t>110°T</t>
  </si>
  <si>
    <t>088°T</t>
  </si>
  <si>
    <t>111°T</t>
  </si>
  <si>
    <t>104°T</t>
  </si>
  <si>
    <t>121°T</t>
  </si>
  <si>
    <t>101°T</t>
  </si>
  <si>
    <t>126°T</t>
  </si>
  <si>
    <t>200°T</t>
  </si>
  <si>
    <t>kirk fell</t>
  </si>
  <si>
    <t>102°T</t>
  </si>
  <si>
    <t>094°T</t>
  </si>
  <si>
    <t>081°T</t>
  </si>
  <si>
    <t>063°T</t>
  </si>
  <si>
    <t>059°T</t>
  </si>
  <si>
    <t>great gable</t>
  </si>
  <si>
    <t>045°T</t>
  </si>
  <si>
    <t>green gable</t>
  </si>
  <si>
    <t>010°T</t>
  </si>
  <si>
    <t>325°T</t>
  </si>
  <si>
    <t>031°T</t>
  </si>
  <si>
    <t>brandreth</t>
  </si>
  <si>
    <t>grey knotts</t>
  </si>
  <si>
    <t>029°T</t>
  </si>
  <si>
    <t>017°T</t>
  </si>
  <si>
    <t>035°T</t>
  </si>
  <si>
    <t>348°T</t>
  </si>
  <si>
    <t>087°T</t>
  </si>
  <si>
    <t>honister</t>
  </si>
  <si>
    <t>leg 5 honister - keswick</t>
  </si>
  <si>
    <t>350°T</t>
  </si>
  <si>
    <t>351°T</t>
  </si>
  <si>
    <t>357°T</t>
  </si>
  <si>
    <t>001°T</t>
  </si>
  <si>
    <t>282°T</t>
  </si>
  <si>
    <t>dale head</t>
  </si>
  <si>
    <t>298°T</t>
  </si>
  <si>
    <t>013°T</t>
  </si>
  <si>
    <t>015°T</t>
  </si>
  <si>
    <t>198°T</t>
  </si>
  <si>
    <t>hindscarth</t>
  </si>
  <si>
    <t>315°T</t>
  </si>
  <si>
    <t>327°T</t>
  </si>
  <si>
    <t>312°T</t>
  </si>
  <si>
    <t>robinson</t>
  </si>
  <si>
    <t>036°T</t>
  </si>
  <si>
    <t>058°T</t>
  </si>
  <si>
    <t>076°T</t>
  </si>
  <si>
    <t>062°T</t>
  </si>
  <si>
    <t>066°T</t>
  </si>
  <si>
    <t>061°T</t>
  </si>
  <si>
    <t>021°T</t>
  </si>
  <si>
    <t>032°T</t>
  </si>
  <si>
    <t>033°T</t>
  </si>
  <si>
    <t>074°T</t>
  </si>
  <si>
    <t>070°T</t>
  </si>
  <si>
    <t>030°T</t>
  </si>
  <si>
    <t>086°T</t>
  </si>
  <si>
    <t>114°T</t>
  </si>
  <si>
    <t>064°T</t>
  </si>
  <si>
    <t>003°T</t>
  </si>
  <si>
    <t>354°T</t>
  </si>
  <si>
    <t>022°T</t>
  </si>
  <si>
    <t>002°T</t>
  </si>
  <si>
    <t>047°T</t>
  </si>
  <si>
    <t>052°T</t>
  </si>
  <si>
    <t>006°T</t>
  </si>
  <si>
    <t>051°T</t>
  </si>
  <si>
    <t>019°T</t>
  </si>
  <si>
    <t>352°T</t>
  </si>
  <si>
    <t>096°T</t>
  </si>
  <si>
    <t>108°T</t>
  </si>
  <si>
    <t>distance</t>
  </si>
  <si>
    <t>round :</t>
  </si>
  <si>
    <t>mile</t>
  </si>
  <si>
    <t>metres</t>
  </si>
  <si>
    <t>feet</t>
  </si>
  <si>
    <t xml:space="preserve">distance will be a lot out (underestimate!) as map / waypoints don’t take account of path detail. </t>
  </si>
  <si>
    <t>ascent / descent will be out for the same reason but to a lesser extent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</si>
</sst>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0000"/>
    <numFmt numFmtId="170" formatCode="0.0000"/>
    <numFmt numFmtId="171" formatCode="h:mm"/>
    <numFmt numFmtId="172" formatCode="mm/dd/yy"/>
    <numFmt numFmtId="173" formatCode="dd/mm/yy"/>
  </numFmts>
  <fonts count="1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7"/>
      <name val="Arial"/>
      <family val="2"/>
    </font>
    <font>
      <i/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6"/>
      <name val="Arial"/>
      <family val="2"/>
    </font>
    <font>
      <i/>
      <sz val="12"/>
      <color indexed="16"/>
      <name val="Arial"/>
      <family val="2"/>
    </font>
    <font>
      <b/>
      <sz val="12"/>
      <color indexed="16"/>
      <name val="Arial"/>
      <family val="2"/>
    </font>
    <font>
      <b/>
      <u val="single"/>
      <sz val="20"/>
      <name val="Courier New"/>
      <family val="3"/>
    </font>
    <font>
      <sz val="10"/>
      <name val="Courier New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2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1" fillId="0" borderId="5" xfId="0" applyFont="1" applyBorder="1" applyAlignment="1">
      <alignment/>
    </xf>
    <xf numFmtId="171" fontId="11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4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71" fontId="11" fillId="0" borderId="4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171" fontId="8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171" fontId="1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171" fontId="8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171" fontId="12" fillId="0" borderId="11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171" fontId="13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171" fontId="4" fillId="0" borderId="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0" fontId="12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0" borderId="12" xfId="0" applyFont="1" applyBorder="1" applyAlignment="1">
      <alignment/>
    </xf>
    <xf numFmtId="173" fontId="4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7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6" fillId="0" borderId="32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21" xfId="0" applyBorder="1" applyAlignment="1">
      <alignment/>
    </xf>
    <xf numFmtId="0" fontId="18" fillId="0" borderId="0" xfId="0" applyFont="1" applyAlignment="1">
      <alignment/>
    </xf>
    <xf numFmtId="0" fontId="18" fillId="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18" fillId="0" borderId="21" xfId="0" applyFont="1" applyBorder="1" applyAlignment="1">
      <alignment/>
    </xf>
    <xf numFmtId="20" fontId="18" fillId="0" borderId="0" xfId="0" applyNumberFormat="1" applyFont="1" applyAlignment="1">
      <alignment/>
    </xf>
    <xf numFmtId="0" fontId="18" fillId="5" borderId="0" xfId="0" applyFont="1" applyFill="1" applyAlignment="1">
      <alignment/>
    </xf>
    <xf numFmtId="0" fontId="18" fillId="5" borderId="21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21" xfId="0" applyFill="1" applyBorder="1" applyAlignment="1">
      <alignment/>
    </xf>
    <xf numFmtId="0" fontId="0" fillId="6" borderId="0" xfId="0" applyFill="1" applyAlignment="1">
      <alignment/>
    </xf>
    <xf numFmtId="0" fontId="0" fillId="6" borderId="21" xfId="0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21" xfId="0" applyFill="1" applyBorder="1" applyAlignment="1">
      <alignment/>
    </xf>
    <xf numFmtId="0" fontId="0" fillId="7" borderId="21" xfId="0" applyFill="1" applyBorder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center"/>
    </xf>
    <xf numFmtId="168" fontId="0" fillId="7" borderId="0" xfId="0" applyNumberFormat="1" applyFill="1" applyAlignment="1">
      <alignment/>
    </xf>
    <xf numFmtId="1" fontId="0" fillId="7" borderId="0" xfId="0" applyNumberFormat="1" applyFill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0" fontId="0" fillId="0" borderId="0" xfId="0" applyFill="1" applyAlignment="1">
      <alignment/>
    </xf>
    <xf numFmtId="20" fontId="18" fillId="0" borderId="0" xfId="0" applyNumberFormat="1" applyFont="1" applyFill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72" fontId="2" fillId="0" borderId="0" xfId="0" applyNumberFormat="1" applyFont="1" applyBorder="1" applyAlignment="1" quotePrefix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BG Round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'data for chart'!$C$1</c:f>
              <c:strCache>
                <c:ptCount val="1"/>
                <c:pt idx="0">
                  <c:v>Elev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chart'!$B$2:$B$586</c:f>
              <c:numCache>
                <c:ptCount val="585"/>
                <c:pt idx="0">
                  <c:v>0</c:v>
                </c:pt>
                <c:pt idx="1">
                  <c:v>0.142</c:v>
                </c:pt>
                <c:pt idx="2">
                  <c:v>0.216</c:v>
                </c:pt>
                <c:pt idx="3">
                  <c:v>0.252</c:v>
                </c:pt>
                <c:pt idx="4">
                  <c:v>0.323</c:v>
                </c:pt>
                <c:pt idx="5">
                  <c:v>0.35</c:v>
                </c:pt>
                <c:pt idx="6">
                  <c:v>0.602</c:v>
                </c:pt>
                <c:pt idx="7">
                  <c:v>0.694</c:v>
                </c:pt>
                <c:pt idx="8">
                  <c:v>0.823</c:v>
                </c:pt>
                <c:pt idx="9">
                  <c:v>0.952</c:v>
                </c:pt>
                <c:pt idx="10">
                  <c:v>1.17</c:v>
                </c:pt>
                <c:pt idx="11">
                  <c:v>1.33</c:v>
                </c:pt>
                <c:pt idx="12">
                  <c:v>1.53</c:v>
                </c:pt>
                <c:pt idx="13">
                  <c:v>1.61</c:v>
                </c:pt>
                <c:pt idx="14">
                  <c:v>1.65</c:v>
                </c:pt>
                <c:pt idx="15">
                  <c:v>1.94</c:v>
                </c:pt>
                <c:pt idx="16">
                  <c:v>2.03</c:v>
                </c:pt>
                <c:pt idx="17">
                  <c:v>2.16</c:v>
                </c:pt>
                <c:pt idx="18">
                  <c:v>2.28</c:v>
                </c:pt>
                <c:pt idx="19">
                  <c:v>2.51</c:v>
                </c:pt>
                <c:pt idx="20">
                  <c:v>2.64</c:v>
                </c:pt>
                <c:pt idx="21">
                  <c:v>2.8</c:v>
                </c:pt>
                <c:pt idx="22">
                  <c:v>2.83</c:v>
                </c:pt>
                <c:pt idx="23">
                  <c:v>2.88</c:v>
                </c:pt>
                <c:pt idx="24">
                  <c:v>2.94</c:v>
                </c:pt>
                <c:pt idx="25">
                  <c:v>3.21</c:v>
                </c:pt>
                <c:pt idx="26">
                  <c:v>3.28</c:v>
                </c:pt>
                <c:pt idx="27">
                  <c:v>3.58</c:v>
                </c:pt>
                <c:pt idx="28">
                  <c:v>3.76</c:v>
                </c:pt>
                <c:pt idx="29">
                  <c:v>3.98</c:v>
                </c:pt>
                <c:pt idx="30">
                  <c:v>4.33</c:v>
                </c:pt>
                <c:pt idx="31">
                  <c:v>4.61</c:v>
                </c:pt>
                <c:pt idx="32">
                  <c:v>4.84</c:v>
                </c:pt>
                <c:pt idx="33">
                  <c:v>5.28</c:v>
                </c:pt>
                <c:pt idx="34">
                  <c:v>5.61</c:v>
                </c:pt>
                <c:pt idx="35">
                  <c:v>5.9</c:v>
                </c:pt>
                <c:pt idx="36">
                  <c:v>6.16</c:v>
                </c:pt>
                <c:pt idx="37">
                  <c:v>6.53</c:v>
                </c:pt>
                <c:pt idx="38">
                  <c:v>6.83</c:v>
                </c:pt>
                <c:pt idx="39">
                  <c:v>7.1</c:v>
                </c:pt>
                <c:pt idx="40">
                  <c:v>7.16</c:v>
                </c:pt>
                <c:pt idx="41">
                  <c:v>7.42</c:v>
                </c:pt>
                <c:pt idx="42">
                  <c:v>7.71</c:v>
                </c:pt>
                <c:pt idx="43">
                  <c:v>8.01</c:v>
                </c:pt>
                <c:pt idx="44">
                  <c:v>8.37</c:v>
                </c:pt>
                <c:pt idx="45">
                  <c:v>8.75</c:v>
                </c:pt>
                <c:pt idx="46">
                  <c:v>9.06</c:v>
                </c:pt>
                <c:pt idx="47">
                  <c:v>9.48</c:v>
                </c:pt>
                <c:pt idx="48">
                  <c:v>9.83</c:v>
                </c:pt>
                <c:pt idx="49">
                  <c:v>10.2</c:v>
                </c:pt>
                <c:pt idx="50">
                  <c:v>10.5</c:v>
                </c:pt>
                <c:pt idx="51">
                  <c:v>10.8</c:v>
                </c:pt>
                <c:pt idx="52">
                  <c:v>11.1</c:v>
                </c:pt>
                <c:pt idx="53">
                  <c:v>11.4</c:v>
                </c:pt>
                <c:pt idx="54">
                  <c:v>11.7</c:v>
                </c:pt>
                <c:pt idx="55">
                  <c:v>11.8</c:v>
                </c:pt>
                <c:pt idx="56">
                  <c:v>12</c:v>
                </c:pt>
                <c:pt idx="57">
                  <c:v>12.2</c:v>
                </c:pt>
                <c:pt idx="58">
                  <c:v>12.4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13.3</c:v>
                </c:pt>
                <c:pt idx="63">
                  <c:v>13.6</c:v>
                </c:pt>
                <c:pt idx="64">
                  <c:v>13.9</c:v>
                </c:pt>
                <c:pt idx="65">
                  <c:v>14.3</c:v>
                </c:pt>
                <c:pt idx="66">
                  <c:v>14.7</c:v>
                </c:pt>
                <c:pt idx="67">
                  <c:v>15.1</c:v>
                </c:pt>
                <c:pt idx="68">
                  <c:v>15.4</c:v>
                </c:pt>
                <c:pt idx="69">
                  <c:v>15.7</c:v>
                </c:pt>
                <c:pt idx="70">
                  <c:v>15.9</c:v>
                </c:pt>
                <c:pt idx="71">
                  <c:v>16.3</c:v>
                </c:pt>
                <c:pt idx="72">
                  <c:v>16.4</c:v>
                </c:pt>
                <c:pt idx="73">
                  <c:v>16.6</c:v>
                </c:pt>
                <c:pt idx="74">
                  <c:v>16.7</c:v>
                </c:pt>
                <c:pt idx="75">
                  <c:v>16.8</c:v>
                </c:pt>
                <c:pt idx="76">
                  <c:v>16.8</c:v>
                </c:pt>
                <c:pt idx="77">
                  <c:v>16.9</c:v>
                </c:pt>
                <c:pt idx="78">
                  <c:v>17</c:v>
                </c:pt>
                <c:pt idx="79">
                  <c:v>17.1</c:v>
                </c:pt>
                <c:pt idx="80">
                  <c:v>17.2</c:v>
                </c:pt>
                <c:pt idx="81">
                  <c:v>17.4</c:v>
                </c:pt>
                <c:pt idx="82">
                  <c:v>17.6</c:v>
                </c:pt>
                <c:pt idx="83">
                  <c:v>17.7</c:v>
                </c:pt>
                <c:pt idx="84">
                  <c:v>17.8</c:v>
                </c:pt>
                <c:pt idx="85">
                  <c:v>17.9</c:v>
                </c:pt>
                <c:pt idx="86">
                  <c:v>18</c:v>
                </c:pt>
                <c:pt idx="87">
                  <c:v>18.1</c:v>
                </c:pt>
                <c:pt idx="88">
                  <c:v>18.2</c:v>
                </c:pt>
                <c:pt idx="89">
                  <c:v>18.4</c:v>
                </c:pt>
                <c:pt idx="90">
                  <c:v>18.5</c:v>
                </c:pt>
                <c:pt idx="91">
                  <c:v>18.7</c:v>
                </c:pt>
                <c:pt idx="92">
                  <c:v>18.8</c:v>
                </c:pt>
                <c:pt idx="93">
                  <c:v>18.8188</c:v>
                </c:pt>
                <c:pt idx="94">
                  <c:v>18.819126</c:v>
                </c:pt>
                <c:pt idx="95">
                  <c:v>18.819227</c:v>
                </c:pt>
                <c:pt idx="96">
                  <c:v>18.819319</c:v>
                </c:pt>
                <c:pt idx="97">
                  <c:v>18.819379</c:v>
                </c:pt>
                <c:pt idx="98">
                  <c:v>18.819513</c:v>
                </c:pt>
                <c:pt idx="99">
                  <c:v>18.819691000000002</c:v>
                </c:pt>
                <c:pt idx="100">
                  <c:v>19.87</c:v>
                </c:pt>
                <c:pt idx="101">
                  <c:v>20.11</c:v>
                </c:pt>
                <c:pt idx="102">
                  <c:v>20.21</c:v>
                </c:pt>
                <c:pt idx="103">
                  <c:v>20.41</c:v>
                </c:pt>
                <c:pt idx="104">
                  <c:v>20.6</c:v>
                </c:pt>
                <c:pt idx="105">
                  <c:v>20.8</c:v>
                </c:pt>
                <c:pt idx="106">
                  <c:v>20.99</c:v>
                </c:pt>
                <c:pt idx="107">
                  <c:v>21.24</c:v>
                </c:pt>
                <c:pt idx="108">
                  <c:v>21.5</c:v>
                </c:pt>
                <c:pt idx="109">
                  <c:v>21.75</c:v>
                </c:pt>
                <c:pt idx="110">
                  <c:v>21.94</c:v>
                </c:pt>
                <c:pt idx="111">
                  <c:v>22.04</c:v>
                </c:pt>
                <c:pt idx="112">
                  <c:v>22.17</c:v>
                </c:pt>
                <c:pt idx="113">
                  <c:v>22.38</c:v>
                </c:pt>
                <c:pt idx="114">
                  <c:v>22.71</c:v>
                </c:pt>
                <c:pt idx="115">
                  <c:v>23.21</c:v>
                </c:pt>
                <c:pt idx="116">
                  <c:v>23.8</c:v>
                </c:pt>
                <c:pt idx="117">
                  <c:v>24.15</c:v>
                </c:pt>
                <c:pt idx="118">
                  <c:v>24.35</c:v>
                </c:pt>
                <c:pt idx="119">
                  <c:v>24.67</c:v>
                </c:pt>
                <c:pt idx="120">
                  <c:v>25.03</c:v>
                </c:pt>
                <c:pt idx="121">
                  <c:v>25.29</c:v>
                </c:pt>
                <c:pt idx="122">
                  <c:v>25.58</c:v>
                </c:pt>
                <c:pt idx="123">
                  <c:v>25.73</c:v>
                </c:pt>
                <c:pt idx="124">
                  <c:v>26.03</c:v>
                </c:pt>
                <c:pt idx="125">
                  <c:v>26.48</c:v>
                </c:pt>
                <c:pt idx="126">
                  <c:v>26.61</c:v>
                </c:pt>
                <c:pt idx="127">
                  <c:v>26.84</c:v>
                </c:pt>
                <c:pt idx="128">
                  <c:v>27.12</c:v>
                </c:pt>
                <c:pt idx="129">
                  <c:v>27.34</c:v>
                </c:pt>
                <c:pt idx="130">
                  <c:v>27.54</c:v>
                </c:pt>
                <c:pt idx="131">
                  <c:v>27.84</c:v>
                </c:pt>
                <c:pt idx="132">
                  <c:v>28.2</c:v>
                </c:pt>
                <c:pt idx="133">
                  <c:v>28.54</c:v>
                </c:pt>
                <c:pt idx="134">
                  <c:v>28.7</c:v>
                </c:pt>
                <c:pt idx="135">
                  <c:v>28.9</c:v>
                </c:pt>
                <c:pt idx="136">
                  <c:v>29</c:v>
                </c:pt>
                <c:pt idx="137">
                  <c:v>29.4</c:v>
                </c:pt>
                <c:pt idx="138">
                  <c:v>29.5</c:v>
                </c:pt>
                <c:pt idx="139">
                  <c:v>29.8</c:v>
                </c:pt>
                <c:pt idx="140">
                  <c:v>30.1</c:v>
                </c:pt>
                <c:pt idx="141">
                  <c:v>30.2</c:v>
                </c:pt>
                <c:pt idx="142">
                  <c:v>30.4</c:v>
                </c:pt>
                <c:pt idx="143">
                  <c:v>30.5</c:v>
                </c:pt>
                <c:pt idx="144">
                  <c:v>30.7</c:v>
                </c:pt>
                <c:pt idx="145">
                  <c:v>31</c:v>
                </c:pt>
                <c:pt idx="146">
                  <c:v>31.3</c:v>
                </c:pt>
                <c:pt idx="147">
                  <c:v>31.5</c:v>
                </c:pt>
                <c:pt idx="148">
                  <c:v>31.8</c:v>
                </c:pt>
                <c:pt idx="149">
                  <c:v>31.9</c:v>
                </c:pt>
                <c:pt idx="150">
                  <c:v>32.1</c:v>
                </c:pt>
                <c:pt idx="151">
                  <c:v>32.3</c:v>
                </c:pt>
                <c:pt idx="152">
                  <c:v>32.4</c:v>
                </c:pt>
                <c:pt idx="153">
                  <c:v>32.6</c:v>
                </c:pt>
                <c:pt idx="154">
                  <c:v>33</c:v>
                </c:pt>
                <c:pt idx="155">
                  <c:v>33.3</c:v>
                </c:pt>
                <c:pt idx="156">
                  <c:v>33.6</c:v>
                </c:pt>
                <c:pt idx="157">
                  <c:v>33.9</c:v>
                </c:pt>
                <c:pt idx="158">
                  <c:v>34.1</c:v>
                </c:pt>
                <c:pt idx="159">
                  <c:v>34.3</c:v>
                </c:pt>
                <c:pt idx="160">
                  <c:v>34.4</c:v>
                </c:pt>
                <c:pt idx="161">
                  <c:v>34.5</c:v>
                </c:pt>
                <c:pt idx="162">
                  <c:v>34.7</c:v>
                </c:pt>
                <c:pt idx="163">
                  <c:v>35</c:v>
                </c:pt>
                <c:pt idx="164">
                  <c:v>35.2</c:v>
                </c:pt>
                <c:pt idx="165">
                  <c:v>35.5</c:v>
                </c:pt>
                <c:pt idx="166">
                  <c:v>35.6</c:v>
                </c:pt>
                <c:pt idx="167">
                  <c:v>35.9</c:v>
                </c:pt>
                <c:pt idx="168">
                  <c:v>36.1</c:v>
                </c:pt>
                <c:pt idx="169">
                  <c:v>36.4</c:v>
                </c:pt>
                <c:pt idx="170">
                  <c:v>36.5</c:v>
                </c:pt>
                <c:pt idx="171">
                  <c:v>36.7</c:v>
                </c:pt>
                <c:pt idx="172">
                  <c:v>37</c:v>
                </c:pt>
                <c:pt idx="173">
                  <c:v>37.1</c:v>
                </c:pt>
                <c:pt idx="174">
                  <c:v>37.3</c:v>
                </c:pt>
                <c:pt idx="175">
                  <c:v>37.5</c:v>
                </c:pt>
                <c:pt idx="176">
                  <c:v>37.7</c:v>
                </c:pt>
                <c:pt idx="177">
                  <c:v>37.9</c:v>
                </c:pt>
                <c:pt idx="178">
                  <c:v>38.1</c:v>
                </c:pt>
                <c:pt idx="179">
                  <c:v>38.2</c:v>
                </c:pt>
                <c:pt idx="180">
                  <c:v>38.4</c:v>
                </c:pt>
                <c:pt idx="181">
                  <c:v>38.7</c:v>
                </c:pt>
                <c:pt idx="182">
                  <c:v>38.8</c:v>
                </c:pt>
                <c:pt idx="183">
                  <c:v>38.9</c:v>
                </c:pt>
                <c:pt idx="184">
                  <c:v>39.1</c:v>
                </c:pt>
                <c:pt idx="185">
                  <c:v>39.3</c:v>
                </c:pt>
                <c:pt idx="186">
                  <c:v>39.4</c:v>
                </c:pt>
                <c:pt idx="187">
                  <c:v>39.6</c:v>
                </c:pt>
                <c:pt idx="188">
                  <c:v>39.8</c:v>
                </c:pt>
                <c:pt idx="189">
                  <c:v>40.1</c:v>
                </c:pt>
                <c:pt idx="190">
                  <c:v>40.3</c:v>
                </c:pt>
                <c:pt idx="191">
                  <c:v>40.5</c:v>
                </c:pt>
                <c:pt idx="192">
                  <c:v>40.8</c:v>
                </c:pt>
                <c:pt idx="193">
                  <c:v>41</c:v>
                </c:pt>
                <c:pt idx="194">
                  <c:v>41.1</c:v>
                </c:pt>
                <c:pt idx="195">
                  <c:v>41.2</c:v>
                </c:pt>
                <c:pt idx="196">
                  <c:v>41.2</c:v>
                </c:pt>
                <c:pt idx="197">
                  <c:v>41.475</c:v>
                </c:pt>
                <c:pt idx="198">
                  <c:v>41.661</c:v>
                </c:pt>
                <c:pt idx="199">
                  <c:v>41.845</c:v>
                </c:pt>
                <c:pt idx="200">
                  <c:v>42.049</c:v>
                </c:pt>
                <c:pt idx="201">
                  <c:v>42.21</c:v>
                </c:pt>
                <c:pt idx="202">
                  <c:v>42.28</c:v>
                </c:pt>
                <c:pt idx="203">
                  <c:v>42.49</c:v>
                </c:pt>
                <c:pt idx="204">
                  <c:v>42.69</c:v>
                </c:pt>
                <c:pt idx="205">
                  <c:v>42.87</c:v>
                </c:pt>
                <c:pt idx="206">
                  <c:v>43.03</c:v>
                </c:pt>
                <c:pt idx="207">
                  <c:v>43.23</c:v>
                </c:pt>
                <c:pt idx="208">
                  <c:v>43.38</c:v>
                </c:pt>
                <c:pt idx="209">
                  <c:v>43.52</c:v>
                </c:pt>
                <c:pt idx="210">
                  <c:v>43.64</c:v>
                </c:pt>
                <c:pt idx="211">
                  <c:v>43.92</c:v>
                </c:pt>
                <c:pt idx="212">
                  <c:v>44.15</c:v>
                </c:pt>
                <c:pt idx="213">
                  <c:v>44.41</c:v>
                </c:pt>
                <c:pt idx="214">
                  <c:v>44.58</c:v>
                </c:pt>
                <c:pt idx="215">
                  <c:v>44.83</c:v>
                </c:pt>
                <c:pt idx="216">
                  <c:v>45.09</c:v>
                </c:pt>
                <c:pt idx="217">
                  <c:v>45.26</c:v>
                </c:pt>
                <c:pt idx="218">
                  <c:v>45.51</c:v>
                </c:pt>
                <c:pt idx="219">
                  <c:v>45.74</c:v>
                </c:pt>
                <c:pt idx="220">
                  <c:v>45.95</c:v>
                </c:pt>
                <c:pt idx="221">
                  <c:v>46.18</c:v>
                </c:pt>
                <c:pt idx="222">
                  <c:v>46.23</c:v>
                </c:pt>
                <c:pt idx="223">
                  <c:v>46.29</c:v>
                </c:pt>
                <c:pt idx="224">
                  <c:v>46.63</c:v>
                </c:pt>
                <c:pt idx="225">
                  <c:v>46.89</c:v>
                </c:pt>
                <c:pt idx="226">
                  <c:v>46.99</c:v>
                </c:pt>
                <c:pt idx="227">
                  <c:v>47.21</c:v>
                </c:pt>
                <c:pt idx="228">
                  <c:v>47.5</c:v>
                </c:pt>
                <c:pt idx="229">
                  <c:v>47.78</c:v>
                </c:pt>
                <c:pt idx="230">
                  <c:v>48.02</c:v>
                </c:pt>
                <c:pt idx="231">
                  <c:v>48.25</c:v>
                </c:pt>
                <c:pt idx="232">
                  <c:v>48.39</c:v>
                </c:pt>
                <c:pt idx="233">
                  <c:v>48.52</c:v>
                </c:pt>
                <c:pt idx="234">
                  <c:v>48.67</c:v>
                </c:pt>
                <c:pt idx="235">
                  <c:v>48.81</c:v>
                </c:pt>
                <c:pt idx="236">
                  <c:v>48.94</c:v>
                </c:pt>
                <c:pt idx="237">
                  <c:v>49.06</c:v>
                </c:pt>
                <c:pt idx="238">
                  <c:v>49.25</c:v>
                </c:pt>
                <c:pt idx="239">
                  <c:v>49.31</c:v>
                </c:pt>
                <c:pt idx="240">
                  <c:v>49.42</c:v>
                </c:pt>
                <c:pt idx="241">
                  <c:v>49.57</c:v>
                </c:pt>
                <c:pt idx="242">
                  <c:v>49.7</c:v>
                </c:pt>
                <c:pt idx="243">
                  <c:v>49.87</c:v>
                </c:pt>
                <c:pt idx="244">
                  <c:v>49.95</c:v>
                </c:pt>
                <c:pt idx="245">
                  <c:v>50.05</c:v>
                </c:pt>
                <c:pt idx="246">
                  <c:v>50.16</c:v>
                </c:pt>
                <c:pt idx="247">
                  <c:v>50.41</c:v>
                </c:pt>
                <c:pt idx="248">
                  <c:v>50.6</c:v>
                </c:pt>
                <c:pt idx="249">
                  <c:v>50.71</c:v>
                </c:pt>
                <c:pt idx="250">
                  <c:v>50.79</c:v>
                </c:pt>
                <c:pt idx="251">
                  <c:v>50.88</c:v>
                </c:pt>
                <c:pt idx="252">
                  <c:v>51</c:v>
                </c:pt>
                <c:pt idx="253">
                  <c:v>51.2</c:v>
                </c:pt>
                <c:pt idx="254">
                  <c:v>51.4</c:v>
                </c:pt>
                <c:pt idx="255">
                  <c:v>51.6</c:v>
                </c:pt>
                <c:pt idx="256">
                  <c:v>51.6</c:v>
                </c:pt>
                <c:pt idx="257">
                  <c:v>51.7</c:v>
                </c:pt>
                <c:pt idx="258">
                  <c:v>51.7</c:v>
                </c:pt>
                <c:pt idx="259">
                  <c:v>51.8</c:v>
                </c:pt>
                <c:pt idx="260">
                  <c:v>51.9</c:v>
                </c:pt>
                <c:pt idx="261">
                  <c:v>52.1</c:v>
                </c:pt>
                <c:pt idx="262">
                  <c:v>52.4</c:v>
                </c:pt>
                <c:pt idx="263">
                  <c:v>52.6</c:v>
                </c:pt>
                <c:pt idx="264">
                  <c:v>52.7</c:v>
                </c:pt>
                <c:pt idx="265">
                  <c:v>52.9</c:v>
                </c:pt>
                <c:pt idx="266">
                  <c:v>53</c:v>
                </c:pt>
                <c:pt idx="267">
                  <c:v>53.2</c:v>
                </c:pt>
                <c:pt idx="268">
                  <c:v>53.4</c:v>
                </c:pt>
                <c:pt idx="269">
                  <c:v>53.6</c:v>
                </c:pt>
                <c:pt idx="270">
                  <c:v>53.8</c:v>
                </c:pt>
                <c:pt idx="271">
                  <c:v>53.9</c:v>
                </c:pt>
                <c:pt idx="272">
                  <c:v>54.1</c:v>
                </c:pt>
                <c:pt idx="273">
                  <c:v>54.2</c:v>
                </c:pt>
                <c:pt idx="274">
                  <c:v>54.4</c:v>
                </c:pt>
                <c:pt idx="275">
                  <c:v>54.6</c:v>
                </c:pt>
                <c:pt idx="276">
                  <c:v>54.7</c:v>
                </c:pt>
                <c:pt idx="277">
                  <c:v>54.9</c:v>
                </c:pt>
                <c:pt idx="278">
                  <c:v>54.9</c:v>
                </c:pt>
                <c:pt idx="279">
                  <c:v>55.1</c:v>
                </c:pt>
                <c:pt idx="280">
                  <c:v>55.2</c:v>
                </c:pt>
                <c:pt idx="281">
                  <c:v>55.4</c:v>
                </c:pt>
                <c:pt idx="282">
                  <c:v>55.6</c:v>
                </c:pt>
                <c:pt idx="283">
                  <c:v>55.7</c:v>
                </c:pt>
                <c:pt idx="284">
                  <c:v>55.9</c:v>
                </c:pt>
                <c:pt idx="285">
                  <c:v>56.1</c:v>
                </c:pt>
                <c:pt idx="286">
                  <c:v>56.3</c:v>
                </c:pt>
                <c:pt idx="287">
                  <c:v>56.4</c:v>
                </c:pt>
                <c:pt idx="288">
                  <c:v>56.5</c:v>
                </c:pt>
                <c:pt idx="289">
                  <c:v>56.7</c:v>
                </c:pt>
                <c:pt idx="290">
                  <c:v>56.8</c:v>
                </c:pt>
                <c:pt idx="291">
                  <c:v>56.9</c:v>
                </c:pt>
                <c:pt idx="292">
                  <c:v>57</c:v>
                </c:pt>
                <c:pt idx="293">
                  <c:v>57.1</c:v>
                </c:pt>
                <c:pt idx="294">
                  <c:v>57.2</c:v>
                </c:pt>
                <c:pt idx="295">
                  <c:v>57.4</c:v>
                </c:pt>
                <c:pt idx="296">
                  <c:v>57.5</c:v>
                </c:pt>
                <c:pt idx="297">
                  <c:v>57.7</c:v>
                </c:pt>
                <c:pt idx="298">
                  <c:v>57.9</c:v>
                </c:pt>
                <c:pt idx="299">
                  <c:v>58</c:v>
                </c:pt>
                <c:pt idx="300">
                  <c:v>58.1</c:v>
                </c:pt>
                <c:pt idx="301">
                  <c:v>58.3</c:v>
                </c:pt>
                <c:pt idx="302">
                  <c:v>58.5</c:v>
                </c:pt>
                <c:pt idx="303">
                  <c:v>58.6</c:v>
                </c:pt>
                <c:pt idx="304">
                  <c:v>58.8</c:v>
                </c:pt>
                <c:pt idx="305">
                  <c:v>58.9</c:v>
                </c:pt>
                <c:pt idx="306">
                  <c:v>59</c:v>
                </c:pt>
                <c:pt idx="307">
                  <c:v>59.1</c:v>
                </c:pt>
                <c:pt idx="308">
                  <c:v>59.2</c:v>
                </c:pt>
                <c:pt idx="309">
                  <c:v>59.3</c:v>
                </c:pt>
                <c:pt idx="310">
                  <c:v>59.4</c:v>
                </c:pt>
                <c:pt idx="311">
                  <c:v>59.5</c:v>
                </c:pt>
                <c:pt idx="312">
                  <c:v>59.7</c:v>
                </c:pt>
                <c:pt idx="313">
                  <c:v>59.8</c:v>
                </c:pt>
                <c:pt idx="314">
                  <c:v>59.9</c:v>
                </c:pt>
                <c:pt idx="315">
                  <c:v>60</c:v>
                </c:pt>
                <c:pt idx="316">
                  <c:v>60.1</c:v>
                </c:pt>
                <c:pt idx="317">
                  <c:v>60.2</c:v>
                </c:pt>
                <c:pt idx="318">
                  <c:v>60.3</c:v>
                </c:pt>
                <c:pt idx="319">
                  <c:v>60.3</c:v>
                </c:pt>
                <c:pt idx="320">
                  <c:v>60.4</c:v>
                </c:pt>
                <c:pt idx="321">
                  <c:v>60.5</c:v>
                </c:pt>
                <c:pt idx="322">
                  <c:v>60.6</c:v>
                </c:pt>
                <c:pt idx="323">
                  <c:v>60.6</c:v>
                </c:pt>
                <c:pt idx="324">
                  <c:v>60.7</c:v>
                </c:pt>
                <c:pt idx="325">
                  <c:v>60.8</c:v>
                </c:pt>
                <c:pt idx="326">
                  <c:v>60.9</c:v>
                </c:pt>
                <c:pt idx="327">
                  <c:v>61</c:v>
                </c:pt>
                <c:pt idx="328">
                  <c:v>61</c:v>
                </c:pt>
                <c:pt idx="329">
                  <c:v>61.1</c:v>
                </c:pt>
                <c:pt idx="330">
                  <c:v>61.2</c:v>
                </c:pt>
                <c:pt idx="331">
                  <c:v>61.4</c:v>
                </c:pt>
                <c:pt idx="332">
                  <c:v>61.6</c:v>
                </c:pt>
                <c:pt idx="333">
                  <c:v>61.6</c:v>
                </c:pt>
                <c:pt idx="334">
                  <c:v>61.8</c:v>
                </c:pt>
                <c:pt idx="335">
                  <c:v>61.9</c:v>
                </c:pt>
                <c:pt idx="336">
                  <c:v>62</c:v>
                </c:pt>
                <c:pt idx="337">
                  <c:v>62.1</c:v>
                </c:pt>
                <c:pt idx="338">
                  <c:v>62.3</c:v>
                </c:pt>
                <c:pt idx="339">
                  <c:v>62.5</c:v>
                </c:pt>
                <c:pt idx="340">
                  <c:v>62.6</c:v>
                </c:pt>
                <c:pt idx="341">
                  <c:v>62.8</c:v>
                </c:pt>
                <c:pt idx="342">
                  <c:v>63</c:v>
                </c:pt>
                <c:pt idx="343">
                  <c:v>63</c:v>
                </c:pt>
                <c:pt idx="344">
                  <c:v>63.3</c:v>
                </c:pt>
                <c:pt idx="345">
                  <c:v>63.6</c:v>
                </c:pt>
                <c:pt idx="346">
                  <c:v>63.8</c:v>
                </c:pt>
                <c:pt idx="347">
                  <c:v>64.1</c:v>
                </c:pt>
                <c:pt idx="348">
                  <c:v>64.3</c:v>
                </c:pt>
                <c:pt idx="349">
                  <c:v>64.6</c:v>
                </c:pt>
                <c:pt idx="350">
                  <c:v>64.8</c:v>
                </c:pt>
                <c:pt idx="351">
                  <c:v>65</c:v>
                </c:pt>
                <c:pt idx="352">
                  <c:v>65.2</c:v>
                </c:pt>
                <c:pt idx="353">
                  <c:v>65.3</c:v>
                </c:pt>
                <c:pt idx="354">
                  <c:v>65.3</c:v>
                </c:pt>
                <c:pt idx="355">
                  <c:v>65.621</c:v>
                </c:pt>
                <c:pt idx="356">
                  <c:v>65.834</c:v>
                </c:pt>
                <c:pt idx="357">
                  <c:v>65.996</c:v>
                </c:pt>
                <c:pt idx="358">
                  <c:v>66.195</c:v>
                </c:pt>
                <c:pt idx="359">
                  <c:v>66.34</c:v>
                </c:pt>
                <c:pt idx="360">
                  <c:v>66.56</c:v>
                </c:pt>
                <c:pt idx="361">
                  <c:v>66.71</c:v>
                </c:pt>
                <c:pt idx="362">
                  <c:v>66.87</c:v>
                </c:pt>
                <c:pt idx="363">
                  <c:v>67.06</c:v>
                </c:pt>
                <c:pt idx="364">
                  <c:v>67.28</c:v>
                </c:pt>
                <c:pt idx="365">
                  <c:v>67.43</c:v>
                </c:pt>
                <c:pt idx="366">
                  <c:v>67.65</c:v>
                </c:pt>
                <c:pt idx="367">
                  <c:v>67.78</c:v>
                </c:pt>
                <c:pt idx="368">
                  <c:v>68</c:v>
                </c:pt>
                <c:pt idx="369">
                  <c:v>68.15</c:v>
                </c:pt>
                <c:pt idx="370">
                  <c:v>68.42</c:v>
                </c:pt>
                <c:pt idx="371">
                  <c:v>68.63</c:v>
                </c:pt>
                <c:pt idx="372">
                  <c:v>68.85</c:v>
                </c:pt>
                <c:pt idx="373">
                  <c:v>69.08</c:v>
                </c:pt>
                <c:pt idx="374">
                  <c:v>69.27</c:v>
                </c:pt>
                <c:pt idx="375">
                  <c:v>69.41</c:v>
                </c:pt>
                <c:pt idx="376">
                  <c:v>69.55</c:v>
                </c:pt>
                <c:pt idx="377">
                  <c:v>69.77</c:v>
                </c:pt>
                <c:pt idx="378">
                  <c:v>69.96</c:v>
                </c:pt>
                <c:pt idx="379">
                  <c:v>70.08</c:v>
                </c:pt>
                <c:pt idx="380">
                  <c:v>70.18</c:v>
                </c:pt>
                <c:pt idx="381">
                  <c:v>70.29</c:v>
                </c:pt>
                <c:pt idx="382">
                  <c:v>70.5</c:v>
                </c:pt>
                <c:pt idx="383">
                  <c:v>70.55</c:v>
                </c:pt>
                <c:pt idx="384">
                  <c:v>70.6</c:v>
                </c:pt>
                <c:pt idx="385">
                  <c:v>70.69</c:v>
                </c:pt>
                <c:pt idx="386">
                  <c:v>70.83</c:v>
                </c:pt>
                <c:pt idx="387">
                  <c:v>70.97</c:v>
                </c:pt>
                <c:pt idx="388">
                  <c:v>71.14</c:v>
                </c:pt>
                <c:pt idx="389">
                  <c:v>71.34</c:v>
                </c:pt>
                <c:pt idx="390">
                  <c:v>71.45</c:v>
                </c:pt>
                <c:pt idx="391">
                  <c:v>71.57</c:v>
                </c:pt>
                <c:pt idx="392">
                  <c:v>71.67</c:v>
                </c:pt>
                <c:pt idx="393">
                  <c:v>71.79</c:v>
                </c:pt>
                <c:pt idx="394">
                  <c:v>71.88</c:v>
                </c:pt>
                <c:pt idx="395">
                  <c:v>72.02</c:v>
                </c:pt>
                <c:pt idx="396">
                  <c:v>72.14</c:v>
                </c:pt>
                <c:pt idx="397">
                  <c:v>72.27</c:v>
                </c:pt>
                <c:pt idx="398">
                  <c:v>72.43</c:v>
                </c:pt>
                <c:pt idx="399">
                  <c:v>72.6</c:v>
                </c:pt>
                <c:pt idx="400">
                  <c:v>72.79</c:v>
                </c:pt>
                <c:pt idx="401">
                  <c:v>72.92</c:v>
                </c:pt>
                <c:pt idx="402">
                  <c:v>73.08</c:v>
                </c:pt>
                <c:pt idx="403">
                  <c:v>73.25</c:v>
                </c:pt>
                <c:pt idx="404">
                  <c:v>73.41</c:v>
                </c:pt>
                <c:pt idx="405">
                  <c:v>73.58</c:v>
                </c:pt>
                <c:pt idx="406">
                  <c:v>73.71</c:v>
                </c:pt>
                <c:pt idx="407">
                  <c:v>73.92</c:v>
                </c:pt>
                <c:pt idx="408">
                  <c:v>74.12</c:v>
                </c:pt>
                <c:pt idx="409">
                  <c:v>74.35</c:v>
                </c:pt>
                <c:pt idx="410">
                  <c:v>74.56</c:v>
                </c:pt>
                <c:pt idx="411">
                  <c:v>74.65</c:v>
                </c:pt>
                <c:pt idx="412">
                  <c:v>74.73</c:v>
                </c:pt>
                <c:pt idx="413">
                  <c:v>74.82</c:v>
                </c:pt>
                <c:pt idx="414">
                  <c:v>74.98</c:v>
                </c:pt>
                <c:pt idx="415">
                  <c:v>75.1</c:v>
                </c:pt>
                <c:pt idx="416">
                  <c:v>75.21</c:v>
                </c:pt>
                <c:pt idx="417">
                  <c:v>75.4</c:v>
                </c:pt>
                <c:pt idx="418">
                  <c:v>75.5</c:v>
                </c:pt>
                <c:pt idx="419">
                  <c:v>75.6</c:v>
                </c:pt>
                <c:pt idx="420">
                  <c:v>75.7</c:v>
                </c:pt>
                <c:pt idx="421">
                  <c:v>75.8</c:v>
                </c:pt>
                <c:pt idx="422">
                  <c:v>76</c:v>
                </c:pt>
                <c:pt idx="423">
                  <c:v>76.1</c:v>
                </c:pt>
                <c:pt idx="424">
                  <c:v>76.2</c:v>
                </c:pt>
                <c:pt idx="425">
                  <c:v>76.4</c:v>
                </c:pt>
                <c:pt idx="426">
                  <c:v>76.5</c:v>
                </c:pt>
                <c:pt idx="427">
                  <c:v>76.6</c:v>
                </c:pt>
                <c:pt idx="428">
                  <c:v>76.8</c:v>
                </c:pt>
                <c:pt idx="429">
                  <c:v>76.9</c:v>
                </c:pt>
                <c:pt idx="430">
                  <c:v>77</c:v>
                </c:pt>
                <c:pt idx="431">
                  <c:v>77.1</c:v>
                </c:pt>
                <c:pt idx="432">
                  <c:v>77.3</c:v>
                </c:pt>
                <c:pt idx="433">
                  <c:v>77.4</c:v>
                </c:pt>
                <c:pt idx="434">
                  <c:v>77.5</c:v>
                </c:pt>
                <c:pt idx="435">
                  <c:v>77.6</c:v>
                </c:pt>
                <c:pt idx="436">
                  <c:v>77.7</c:v>
                </c:pt>
                <c:pt idx="437">
                  <c:v>77.8</c:v>
                </c:pt>
                <c:pt idx="438">
                  <c:v>77.9</c:v>
                </c:pt>
                <c:pt idx="439">
                  <c:v>78</c:v>
                </c:pt>
                <c:pt idx="440">
                  <c:v>78.1</c:v>
                </c:pt>
                <c:pt idx="441">
                  <c:v>78.2</c:v>
                </c:pt>
                <c:pt idx="442">
                  <c:v>78.3</c:v>
                </c:pt>
                <c:pt idx="443">
                  <c:v>78.4</c:v>
                </c:pt>
                <c:pt idx="444">
                  <c:v>78.6</c:v>
                </c:pt>
                <c:pt idx="445">
                  <c:v>78.7</c:v>
                </c:pt>
                <c:pt idx="446">
                  <c:v>78.9</c:v>
                </c:pt>
                <c:pt idx="447">
                  <c:v>79.1</c:v>
                </c:pt>
                <c:pt idx="448">
                  <c:v>79.1</c:v>
                </c:pt>
                <c:pt idx="449">
                  <c:v>79.3</c:v>
                </c:pt>
                <c:pt idx="450">
                  <c:v>79.6</c:v>
                </c:pt>
                <c:pt idx="451">
                  <c:v>79.8</c:v>
                </c:pt>
                <c:pt idx="452">
                  <c:v>80.1</c:v>
                </c:pt>
                <c:pt idx="453">
                  <c:v>80.3</c:v>
                </c:pt>
                <c:pt idx="454">
                  <c:v>80.5</c:v>
                </c:pt>
                <c:pt idx="455">
                  <c:v>80.7</c:v>
                </c:pt>
                <c:pt idx="456">
                  <c:v>80.9</c:v>
                </c:pt>
                <c:pt idx="457">
                  <c:v>81</c:v>
                </c:pt>
                <c:pt idx="458">
                  <c:v>81.1</c:v>
                </c:pt>
                <c:pt idx="459">
                  <c:v>81.3</c:v>
                </c:pt>
                <c:pt idx="460">
                  <c:v>81.4</c:v>
                </c:pt>
                <c:pt idx="461">
                  <c:v>81.5</c:v>
                </c:pt>
                <c:pt idx="462">
                  <c:v>81.6</c:v>
                </c:pt>
                <c:pt idx="463">
                  <c:v>81.7</c:v>
                </c:pt>
                <c:pt idx="464">
                  <c:v>81.7</c:v>
                </c:pt>
                <c:pt idx="465">
                  <c:v>81.86200000000001</c:v>
                </c:pt>
                <c:pt idx="466">
                  <c:v>82.03</c:v>
                </c:pt>
                <c:pt idx="467">
                  <c:v>82.128</c:v>
                </c:pt>
                <c:pt idx="468">
                  <c:v>82.268</c:v>
                </c:pt>
                <c:pt idx="469">
                  <c:v>82.438</c:v>
                </c:pt>
                <c:pt idx="470">
                  <c:v>82.626</c:v>
                </c:pt>
                <c:pt idx="471">
                  <c:v>82.81</c:v>
                </c:pt>
                <c:pt idx="472">
                  <c:v>82.91</c:v>
                </c:pt>
                <c:pt idx="473">
                  <c:v>83.11</c:v>
                </c:pt>
                <c:pt idx="474">
                  <c:v>83.31</c:v>
                </c:pt>
                <c:pt idx="475">
                  <c:v>83.49</c:v>
                </c:pt>
                <c:pt idx="476">
                  <c:v>83.71</c:v>
                </c:pt>
                <c:pt idx="477">
                  <c:v>83.82</c:v>
                </c:pt>
                <c:pt idx="478">
                  <c:v>84.01</c:v>
                </c:pt>
                <c:pt idx="479">
                  <c:v>84.19</c:v>
                </c:pt>
                <c:pt idx="480">
                  <c:v>84.35</c:v>
                </c:pt>
                <c:pt idx="481">
                  <c:v>84.49</c:v>
                </c:pt>
                <c:pt idx="482">
                  <c:v>84.62</c:v>
                </c:pt>
                <c:pt idx="483">
                  <c:v>84.83</c:v>
                </c:pt>
                <c:pt idx="484">
                  <c:v>85</c:v>
                </c:pt>
                <c:pt idx="485">
                  <c:v>85.2</c:v>
                </c:pt>
                <c:pt idx="486">
                  <c:v>85.36</c:v>
                </c:pt>
                <c:pt idx="487">
                  <c:v>85.49</c:v>
                </c:pt>
                <c:pt idx="488">
                  <c:v>85.75</c:v>
                </c:pt>
                <c:pt idx="489">
                  <c:v>86.04</c:v>
                </c:pt>
                <c:pt idx="490">
                  <c:v>86.18</c:v>
                </c:pt>
                <c:pt idx="491">
                  <c:v>86.38</c:v>
                </c:pt>
                <c:pt idx="492">
                  <c:v>86.55</c:v>
                </c:pt>
                <c:pt idx="493">
                  <c:v>86.83</c:v>
                </c:pt>
                <c:pt idx="494">
                  <c:v>87</c:v>
                </c:pt>
                <c:pt idx="495">
                  <c:v>87.11</c:v>
                </c:pt>
                <c:pt idx="496">
                  <c:v>87.18</c:v>
                </c:pt>
                <c:pt idx="497">
                  <c:v>87.29</c:v>
                </c:pt>
                <c:pt idx="498">
                  <c:v>87.39</c:v>
                </c:pt>
                <c:pt idx="499">
                  <c:v>87.56</c:v>
                </c:pt>
                <c:pt idx="500">
                  <c:v>87.73</c:v>
                </c:pt>
                <c:pt idx="501">
                  <c:v>87.84</c:v>
                </c:pt>
                <c:pt idx="502">
                  <c:v>87.99</c:v>
                </c:pt>
                <c:pt idx="503">
                  <c:v>88.07</c:v>
                </c:pt>
                <c:pt idx="504">
                  <c:v>88.19</c:v>
                </c:pt>
                <c:pt idx="505">
                  <c:v>88.31</c:v>
                </c:pt>
                <c:pt idx="506">
                  <c:v>88.39</c:v>
                </c:pt>
                <c:pt idx="507">
                  <c:v>88.49</c:v>
                </c:pt>
                <c:pt idx="508">
                  <c:v>88.57</c:v>
                </c:pt>
                <c:pt idx="509">
                  <c:v>88.68</c:v>
                </c:pt>
                <c:pt idx="510">
                  <c:v>88.82</c:v>
                </c:pt>
                <c:pt idx="511">
                  <c:v>88.97</c:v>
                </c:pt>
                <c:pt idx="512">
                  <c:v>89.09</c:v>
                </c:pt>
                <c:pt idx="513">
                  <c:v>89.27</c:v>
                </c:pt>
                <c:pt idx="514">
                  <c:v>89.46</c:v>
                </c:pt>
                <c:pt idx="515">
                  <c:v>89.61</c:v>
                </c:pt>
                <c:pt idx="516">
                  <c:v>89.71</c:v>
                </c:pt>
                <c:pt idx="517">
                  <c:v>89.88</c:v>
                </c:pt>
                <c:pt idx="518">
                  <c:v>90</c:v>
                </c:pt>
                <c:pt idx="519">
                  <c:v>90.13</c:v>
                </c:pt>
                <c:pt idx="520">
                  <c:v>90.32</c:v>
                </c:pt>
                <c:pt idx="521">
                  <c:v>90.46</c:v>
                </c:pt>
                <c:pt idx="522">
                  <c:v>90.61</c:v>
                </c:pt>
                <c:pt idx="523">
                  <c:v>90.74</c:v>
                </c:pt>
                <c:pt idx="524">
                  <c:v>90.9</c:v>
                </c:pt>
                <c:pt idx="525">
                  <c:v>91.07</c:v>
                </c:pt>
                <c:pt idx="526">
                  <c:v>91.2</c:v>
                </c:pt>
                <c:pt idx="527">
                  <c:v>91.24</c:v>
                </c:pt>
                <c:pt idx="528">
                  <c:v>91.37</c:v>
                </c:pt>
                <c:pt idx="529">
                  <c:v>91.46</c:v>
                </c:pt>
                <c:pt idx="530">
                  <c:v>91.56</c:v>
                </c:pt>
                <c:pt idx="531">
                  <c:v>91.66</c:v>
                </c:pt>
                <c:pt idx="532">
                  <c:v>91.8</c:v>
                </c:pt>
                <c:pt idx="533">
                  <c:v>91.8</c:v>
                </c:pt>
                <c:pt idx="534">
                  <c:v>92</c:v>
                </c:pt>
                <c:pt idx="535">
                  <c:v>92.2</c:v>
                </c:pt>
                <c:pt idx="536">
                  <c:v>92.3</c:v>
                </c:pt>
                <c:pt idx="537">
                  <c:v>92.5</c:v>
                </c:pt>
                <c:pt idx="538">
                  <c:v>92.6</c:v>
                </c:pt>
                <c:pt idx="539">
                  <c:v>92.7</c:v>
                </c:pt>
                <c:pt idx="540">
                  <c:v>92.9</c:v>
                </c:pt>
                <c:pt idx="541">
                  <c:v>93.1</c:v>
                </c:pt>
                <c:pt idx="542">
                  <c:v>93.2</c:v>
                </c:pt>
                <c:pt idx="543">
                  <c:v>93.3</c:v>
                </c:pt>
                <c:pt idx="544">
                  <c:v>93.4</c:v>
                </c:pt>
                <c:pt idx="545">
                  <c:v>93.6</c:v>
                </c:pt>
                <c:pt idx="546">
                  <c:v>93.7</c:v>
                </c:pt>
                <c:pt idx="547">
                  <c:v>93.9</c:v>
                </c:pt>
                <c:pt idx="548">
                  <c:v>94</c:v>
                </c:pt>
                <c:pt idx="549">
                  <c:v>94.1</c:v>
                </c:pt>
                <c:pt idx="550">
                  <c:v>94.2</c:v>
                </c:pt>
                <c:pt idx="551">
                  <c:v>94.2</c:v>
                </c:pt>
                <c:pt idx="552">
                  <c:v>94.3</c:v>
                </c:pt>
                <c:pt idx="553">
                  <c:v>94.4</c:v>
                </c:pt>
                <c:pt idx="554">
                  <c:v>94.5</c:v>
                </c:pt>
                <c:pt idx="555">
                  <c:v>94.7</c:v>
                </c:pt>
                <c:pt idx="556">
                  <c:v>94.8</c:v>
                </c:pt>
                <c:pt idx="557">
                  <c:v>94.9</c:v>
                </c:pt>
                <c:pt idx="558">
                  <c:v>95</c:v>
                </c:pt>
                <c:pt idx="559">
                  <c:v>95.1</c:v>
                </c:pt>
                <c:pt idx="560">
                  <c:v>95.2</c:v>
                </c:pt>
                <c:pt idx="561">
                  <c:v>95.3</c:v>
                </c:pt>
                <c:pt idx="562">
                  <c:v>95.5</c:v>
                </c:pt>
                <c:pt idx="563">
                  <c:v>95.6</c:v>
                </c:pt>
                <c:pt idx="564">
                  <c:v>95.7</c:v>
                </c:pt>
                <c:pt idx="565">
                  <c:v>95.9</c:v>
                </c:pt>
                <c:pt idx="566">
                  <c:v>95.9</c:v>
                </c:pt>
                <c:pt idx="567">
                  <c:v>96</c:v>
                </c:pt>
                <c:pt idx="568">
                  <c:v>96.2</c:v>
                </c:pt>
                <c:pt idx="569">
                  <c:v>96.3</c:v>
                </c:pt>
                <c:pt idx="570">
                  <c:v>96.5</c:v>
                </c:pt>
                <c:pt idx="571">
                  <c:v>96.6</c:v>
                </c:pt>
                <c:pt idx="572">
                  <c:v>96.7</c:v>
                </c:pt>
                <c:pt idx="573">
                  <c:v>96.8</c:v>
                </c:pt>
                <c:pt idx="574">
                  <c:v>96.9</c:v>
                </c:pt>
                <c:pt idx="575">
                  <c:v>97.1</c:v>
                </c:pt>
                <c:pt idx="576">
                  <c:v>97.3</c:v>
                </c:pt>
                <c:pt idx="577">
                  <c:v>97.5</c:v>
                </c:pt>
                <c:pt idx="578">
                  <c:v>97.6</c:v>
                </c:pt>
                <c:pt idx="579">
                  <c:v>97.7</c:v>
                </c:pt>
                <c:pt idx="580">
                  <c:v>97.8</c:v>
                </c:pt>
                <c:pt idx="581">
                  <c:v>97.9</c:v>
                </c:pt>
                <c:pt idx="582">
                  <c:v>98</c:v>
                </c:pt>
                <c:pt idx="583">
                  <c:v>98.1</c:v>
                </c:pt>
                <c:pt idx="584">
                  <c:v>98.2</c:v>
                </c:pt>
              </c:numCache>
            </c:numRef>
          </c:xVal>
          <c:yVal>
            <c:numRef>
              <c:f>'data for chart'!$C$2:$C$586</c:f>
              <c:numCache>
                <c:ptCount val="585"/>
                <c:pt idx="0">
                  <c:v>85</c:v>
                </c:pt>
                <c:pt idx="1">
                  <c:v>82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82</c:v>
                </c:pt>
                <c:pt idx="6">
                  <c:v>83</c:v>
                </c:pt>
                <c:pt idx="7">
                  <c:v>88</c:v>
                </c:pt>
                <c:pt idx="8">
                  <c:v>90</c:v>
                </c:pt>
                <c:pt idx="9">
                  <c:v>102</c:v>
                </c:pt>
                <c:pt idx="10">
                  <c:v>116</c:v>
                </c:pt>
                <c:pt idx="11">
                  <c:v>148</c:v>
                </c:pt>
                <c:pt idx="12">
                  <c:v>175</c:v>
                </c:pt>
                <c:pt idx="13">
                  <c:v>195</c:v>
                </c:pt>
                <c:pt idx="14">
                  <c:v>189</c:v>
                </c:pt>
                <c:pt idx="15">
                  <c:v>227</c:v>
                </c:pt>
                <c:pt idx="16">
                  <c:v>225</c:v>
                </c:pt>
                <c:pt idx="17">
                  <c:v>234</c:v>
                </c:pt>
                <c:pt idx="18">
                  <c:v>250</c:v>
                </c:pt>
                <c:pt idx="19">
                  <c:v>267</c:v>
                </c:pt>
                <c:pt idx="20">
                  <c:v>279</c:v>
                </c:pt>
                <c:pt idx="21">
                  <c:v>286</c:v>
                </c:pt>
                <c:pt idx="22">
                  <c:v>286</c:v>
                </c:pt>
                <c:pt idx="23">
                  <c:v>294</c:v>
                </c:pt>
                <c:pt idx="24">
                  <c:v>295</c:v>
                </c:pt>
                <c:pt idx="25">
                  <c:v>302</c:v>
                </c:pt>
                <c:pt idx="26">
                  <c:v>305</c:v>
                </c:pt>
                <c:pt idx="27">
                  <c:v>333</c:v>
                </c:pt>
                <c:pt idx="28">
                  <c:v>347</c:v>
                </c:pt>
                <c:pt idx="29">
                  <c:v>409</c:v>
                </c:pt>
                <c:pt idx="30">
                  <c:v>511</c:v>
                </c:pt>
                <c:pt idx="31">
                  <c:v>600</c:v>
                </c:pt>
                <c:pt idx="32">
                  <c:v>654</c:v>
                </c:pt>
                <c:pt idx="33">
                  <c:v>704</c:v>
                </c:pt>
                <c:pt idx="34">
                  <c:v>740</c:v>
                </c:pt>
                <c:pt idx="35">
                  <c:v>753</c:v>
                </c:pt>
                <c:pt idx="36">
                  <c:v>765</c:v>
                </c:pt>
                <c:pt idx="37">
                  <c:v>790</c:v>
                </c:pt>
                <c:pt idx="38">
                  <c:v>856</c:v>
                </c:pt>
                <c:pt idx="39">
                  <c:v>907</c:v>
                </c:pt>
                <c:pt idx="40">
                  <c:v>919</c:v>
                </c:pt>
                <c:pt idx="41">
                  <c:v>921</c:v>
                </c:pt>
                <c:pt idx="42">
                  <c:v>924</c:v>
                </c:pt>
                <c:pt idx="43">
                  <c:v>886</c:v>
                </c:pt>
                <c:pt idx="44">
                  <c:v>768</c:v>
                </c:pt>
                <c:pt idx="45">
                  <c:v>680</c:v>
                </c:pt>
                <c:pt idx="46">
                  <c:v>613</c:v>
                </c:pt>
                <c:pt idx="47">
                  <c:v>531</c:v>
                </c:pt>
                <c:pt idx="48">
                  <c:v>531</c:v>
                </c:pt>
                <c:pt idx="49">
                  <c:v>458</c:v>
                </c:pt>
                <c:pt idx="50">
                  <c:v>485</c:v>
                </c:pt>
                <c:pt idx="51">
                  <c:v>515</c:v>
                </c:pt>
                <c:pt idx="52">
                  <c:v>563</c:v>
                </c:pt>
                <c:pt idx="53">
                  <c:v>618</c:v>
                </c:pt>
                <c:pt idx="54">
                  <c:v>680</c:v>
                </c:pt>
                <c:pt idx="55">
                  <c:v>671</c:v>
                </c:pt>
                <c:pt idx="56">
                  <c:v>632</c:v>
                </c:pt>
                <c:pt idx="57">
                  <c:v>566</c:v>
                </c:pt>
                <c:pt idx="58">
                  <c:v>482</c:v>
                </c:pt>
                <c:pt idx="59">
                  <c:v>434</c:v>
                </c:pt>
                <c:pt idx="60">
                  <c:v>379</c:v>
                </c:pt>
                <c:pt idx="61">
                  <c:v>368</c:v>
                </c:pt>
                <c:pt idx="62">
                  <c:v>385</c:v>
                </c:pt>
                <c:pt idx="63">
                  <c:v>448</c:v>
                </c:pt>
                <c:pt idx="64">
                  <c:v>561</c:v>
                </c:pt>
                <c:pt idx="65">
                  <c:v>622</c:v>
                </c:pt>
                <c:pt idx="66">
                  <c:v>630</c:v>
                </c:pt>
                <c:pt idx="67">
                  <c:v>645</c:v>
                </c:pt>
                <c:pt idx="68">
                  <c:v>666</c:v>
                </c:pt>
                <c:pt idx="69">
                  <c:v>659</c:v>
                </c:pt>
                <c:pt idx="70">
                  <c:v>705</c:v>
                </c:pt>
                <c:pt idx="71">
                  <c:v>813</c:v>
                </c:pt>
                <c:pt idx="72">
                  <c:v>833</c:v>
                </c:pt>
                <c:pt idx="73">
                  <c:v>858</c:v>
                </c:pt>
                <c:pt idx="74">
                  <c:v>822</c:v>
                </c:pt>
                <c:pt idx="75">
                  <c:v>785</c:v>
                </c:pt>
                <c:pt idx="76">
                  <c:v>756</c:v>
                </c:pt>
                <c:pt idx="77">
                  <c:v>745</c:v>
                </c:pt>
                <c:pt idx="78">
                  <c:v>703</c:v>
                </c:pt>
                <c:pt idx="79">
                  <c:v>679</c:v>
                </c:pt>
                <c:pt idx="80">
                  <c:v>628</c:v>
                </c:pt>
                <c:pt idx="81">
                  <c:v>604</c:v>
                </c:pt>
                <c:pt idx="82">
                  <c:v>531</c:v>
                </c:pt>
                <c:pt idx="83">
                  <c:v>493</c:v>
                </c:pt>
                <c:pt idx="84">
                  <c:v>470</c:v>
                </c:pt>
                <c:pt idx="85">
                  <c:v>432</c:v>
                </c:pt>
                <c:pt idx="86">
                  <c:v>399</c:v>
                </c:pt>
                <c:pt idx="87">
                  <c:v>357</c:v>
                </c:pt>
                <c:pt idx="88">
                  <c:v>289</c:v>
                </c:pt>
                <c:pt idx="89">
                  <c:v>242</c:v>
                </c:pt>
                <c:pt idx="90">
                  <c:v>216</c:v>
                </c:pt>
                <c:pt idx="91">
                  <c:v>187</c:v>
                </c:pt>
                <c:pt idx="92">
                  <c:v>177</c:v>
                </c:pt>
                <c:pt idx="93">
                  <c:v>177</c:v>
                </c:pt>
                <c:pt idx="94">
                  <c:v>158</c:v>
                </c:pt>
                <c:pt idx="95">
                  <c:v>149</c:v>
                </c:pt>
                <c:pt idx="96">
                  <c:v>147</c:v>
                </c:pt>
                <c:pt idx="97">
                  <c:v>146</c:v>
                </c:pt>
                <c:pt idx="98">
                  <c:v>142</c:v>
                </c:pt>
                <c:pt idx="99">
                  <c:v>140</c:v>
                </c:pt>
                <c:pt idx="100">
                  <c:v>142</c:v>
                </c:pt>
                <c:pt idx="101">
                  <c:v>168</c:v>
                </c:pt>
                <c:pt idx="102">
                  <c:v>176</c:v>
                </c:pt>
                <c:pt idx="103">
                  <c:v>189</c:v>
                </c:pt>
                <c:pt idx="104">
                  <c:v>210</c:v>
                </c:pt>
                <c:pt idx="105">
                  <c:v>236</c:v>
                </c:pt>
                <c:pt idx="106">
                  <c:v>266</c:v>
                </c:pt>
                <c:pt idx="107">
                  <c:v>318</c:v>
                </c:pt>
                <c:pt idx="108">
                  <c:v>349</c:v>
                </c:pt>
                <c:pt idx="109">
                  <c:v>423</c:v>
                </c:pt>
                <c:pt idx="110">
                  <c:v>509</c:v>
                </c:pt>
                <c:pt idx="111">
                  <c:v>552</c:v>
                </c:pt>
                <c:pt idx="112">
                  <c:v>609</c:v>
                </c:pt>
                <c:pt idx="113">
                  <c:v>668</c:v>
                </c:pt>
                <c:pt idx="114">
                  <c:v>720</c:v>
                </c:pt>
                <c:pt idx="115">
                  <c:v>654</c:v>
                </c:pt>
                <c:pt idx="116">
                  <c:v>618</c:v>
                </c:pt>
                <c:pt idx="117">
                  <c:v>651</c:v>
                </c:pt>
                <c:pt idx="118">
                  <c:v>652</c:v>
                </c:pt>
                <c:pt idx="119">
                  <c:v>700</c:v>
                </c:pt>
                <c:pt idx="120">
                  <c:v>771</c:v>
                </c:pt>
                <c:pt idx="121">
                  <c:v>803</c:v>
                </c:pt>
                <c:pt idx="122">
                  <c:v>853</c:v>
                </c:pt>
                <c:pt idx="123">
                  <c:v>848</c:v>
                </c:pt>
                <c:pt idx="124">
                  <c:v>800</c:v>
                </c:pt>
                <c:pt idx="125">
                  <c:v>782</c:v>
                </c:pt>
                <c:pt idx="126">
                  <c:v>777</c:v>
                </c:pt>
                <c:pt idx="127">
                  <c:v>784</c:v>
                </c:pt>
                <c:pt idx="128">
                  <c:v>777</c:v>
                </c:pt>
                <c:pt idx="129">
                  <c:v>774</c:v>
                </c:pt>
                <c:pt idx="130">
                  <c:v>793</c:v>
                </c:pt>
                <c:pt idx="131">
                  <c:v>841</c:v>
                </c:pt>
                <c:pt idx="132">
                  <c:v>837</c:v>
                </c:pt>
                <c:pt idx="133">
                  <c:v>763</c:v>
                </c:pt>
                <c:pt idx="134">
                  <c:v>749</c:v>
                </c:pt>
                <c:pt idx="135">
                  <c:v>759</c:v>
                </c:pt>
                <c:pt idx="136">
                  <c:v>779</c:v>
                </c:pt>
                <c:pt idx="137">
                  <c:v>847</c:v>
                </c:pt>
                <c:pt idx="138">
                  <c:v>873</c:v>
                </c:pt>
                <c:pt idx="139">
                  <c:v>866</c:v>
                </c:pt>
                <c:pt idx="140">
                  <c:v>832</c:v>
                </c:pt>
                <c:pt idx="141">
                  <c:v>821</c:v>
                </c:pt>
                <c:pt idx="142">
                  <c:v>846</c:v>
                </c:pt>
                <c:pt idx="143">
                  <c:v>859</c:v>
                </c:pt>
                <c:pt idx="144">
                  <c:v>827</c:v>
                </c:pt>
                <c:pt idx="145">
                  <c:v>792</c:v>
                </c:pt>
                <c:pt idx="146">
                  <c:v>829</c:v>
                </c:pt>
                <c:pt idx="147">
                  <c:v>882</c:v>
                </c:pt>
                <c:pt idx="148">
                  <c:v>904</c:v>
                </c:pt>
                <c:pt idx="149">
                  <c:v>905</c:v>
                </c:pt>
                <c:pt idx="150">
                  <c:v>930</c:v>
                </c:pt>
                <c:pt idx="151">
                  <c:v>938</c:v>
                </c:pt>
                <c:pt idx="152">
                  <c:v>941</c:v>
                </c:pt>
                <c:pt idx="153">
                  <c:v>910</c:v>
                </c:pt>
                <c:pt idx="154">
                  <c:v>856</c:v>
                </c:pt>
                <c:pt idx="155">
                  <c:v>889</c:v>
                </c:pt>
                <c:pt idx="156">
                  <c:v>874</c:v>
                </c:pt>
                <c:pt idx="157">
                  <c:v>863</c:v>
                </c:pt>
                <c:pt idx="158">
                  <c:v>810</c:v>
                </c:pt>
                <c:pt idx="159">
                  <c:v>812</c:v>
                </c:pt>
                <c:pt idx="160">
                  <c:v>826</c:v>
                </c:pt>
                <c:pt idx="161">
                  <c:v>817</c:v>
                </c:pt>
                <c:pt idx="162">
                  <c:v>780</c:v>
                </c:pt>
                <c:pt idx="163">
                  <c:v>690</c:v>
                </c:pt>
                <c:pt idx="164">
                  <c:v>591</c:v>
                </c:pt>
                <c:pt idx="165">
                  <c:v>574</c:v>
                </c:pt>
                <c:pt idx="166">
                  <c:v>580</c:v>
                </c:pt>
                <c:pt idx="167">
                  <c:v>576</c:v>
                </c:pt>
                <c:pt idx="168">
                  <c:v>590</c:v>
                </c:pt>
                <c:pt idx="169">
                  <c:v>637</c:v>
                </c:pt>
                <c:pt idx="170">
                  <c:v>718</c:v>
                </c:pt>
                <c:pt idx="171">
                  <c:v>798</c:v>
                </c:pt>
                <c:pt idx="172">
                  <c:v>863</c:v>
                </c:pt>
                <c:pt idx="173">
                  <c:v>867</c:v>
                </c:pt>
                <c:pt idx="174">
                  <c:v>861</c:v>
                </c:pt>
                <c:pt idx="175">
                  <c:v>807</c:v>
                </c:pt>
                <c:pt idx="176">
                  <c:v>718</c:v>
                </c:pt>
                <c:pt idx="177">
                  <c:v>631</c:v>
                </c:pt>
                <c:pt idx="178">
                  <c:v>606</c:v>
                </c:pt>
                <c:pt idx="179">
                  <c:v>590</c:v>
                </c:pt>
                <c:pt idx="180">
                  <c:v>574</c:v>
                </c:pt>
                <c:pt idx="181">
                  <c:v>581</c:v>
                </c:pt>
                <c:pt idx="182">
                  <c:v>574</c:v>
                </c:pt>
                <c:pt idx="183">
                  <c:v>606</c:v>
                </c:pt>
                <c:pt idx="184">
                  <c:v>691</c:v>
                </c:pt>
                <c:pt idx="185">
                  <c:v>732</c:v>
                </c:pt>
                <c:pt idx="186">
                  <c:v>717</c:v>
                </c:pt>
                <c:pt idx="187">
                  <c:v>665</c:v>
                </c:pt>
                <c:pt idx="188">
                  <c:v>628</c:v>
                </c:pt>
                <c:pt idx="189">
                  <c:v>554</c:v>
                </c:pt>
                <c:pt idx="190">
                  <c:v>432</c:v>
                </c:pt>
                <c:pt idx="191">
                  <c:v>381</c:v>
                </c:pt>
                <c:pt idx="192">
                  <c:v>309</c:v>
                </c:pt>
                <c:pt idx="193">
                  <c:v>253</c:v>
                </c:pt>
                <c:pt idx="194">
                  <c:v>237</c:v>
                </c:pt>
                <c:pt idx="195">
                  <c:v>235</c:v>
                </c:pt>
                <c:pt idx="196">
                  <c:v>235</c:v>
                </c:pt>
                <c:pt idx="197">
                  <c:v>327</c:v>
                </c:pt>
                <c:pt idx="198">
                  <c:v>452</c:v>
                </c:pt>
                <c:pt idx="199">
                  <c:v>514</c:v>
                </c:pt>
                <c:pt idx="200">
                  <c:v>533</c:v>
                </c:pt>
                <c:pt idx="201">
                  <c:v>548</c:v>
                </c:pt>
                <c:pt idx="202">
                  <c:v>547</c:v>
                </c:pt>
                <c:pt idx="203">
                  <c:v>530</c:v>
                </c:pt>
                <c:pt idx="204">
                  <c:v>516</c:v>
                </c:pt>
                <c:pt idx="205">
                  <c:v>492</c:v>
                </c:pt>
                <c:pt idx="206">
                  <c:v>488</c:v>
                </c:pt>
                <c:pt idx="207">
                  <c:v>470</c:v>
                </c:pt>
                <c:pt idx="208">
                  <c:v>468</c:v>
                </c:pt>
                <c:pt idx="209">
                  <c:v>469</c:v>
                </c:pt>
                <c:pt idx="210">
                  <c:v>471</c:v>
                </c:pt>
                <c:pt idx="211">
                  <c:v>474</c:v>
                </c:pt>
                <c:pt idx="212">
                  <c:v>497</c:v>
                </c:pt>
                <c:pt idx="213">
                  <c:v>511</c:v>
                </c:pt>
                <c:pt idx="214">
                  <c:v>530</c:v>
                </c:pt>
                <c:pt idx="215">
                  <c:v>502</c:v>
                </c:pt>
                <c:pt idx="216">
                  <c:v>494</c:v>
                </c:pt>
                <c:pt idx="217">
                  <c:v>489</c:v>
                </c:pt>
                <c:pt idx="218">
                  <c:v>513</c:v>
                </c:pt>
                <c:pt idx="219">
                  <c:v>553</c:v>
                </c:pt>
                <c:pt idx="220">
                  <c:v>612</c:v>
                </c:pt>
                <c:pt idx="221">
                  <c:v>671</c:v>
                </c:pt>
                <c:pt idx="222">
                  <c:v>689</c:v>
                </c:pt>
                <c:pt idx="223">
                  <c:v>703</c:v>
                </c:pt>
                <c:pt idx="224">
                  <c:v>729</c:v>
                </c:pt>
                <c:pt idx="225">
                  <c:v>755</c:v>
                </c:pt>
                <c:pt idx="226">
                  <c:v>759</c:v>
                </c:pt>
                <c:pt idx="227">
                  <c:v>755</c:v>
                </c:pt>
                <c:pt idx="228">
                  <c:v>736</c:v>
                </c:pt>
                <c:pt idx="229">
                  <c:v>725</c:v>
                </c:pt>
                <c:pt idx="230">
                  <c:v>719</c:v>
                </c:pt>
                <c:pt idx="231">
                  <c:v>710</c:v>
                </c:pt>
                <c:pt idx="232">
                  <c:v>695</c:v>
                </c:pt>
                <c:pt idx="233">
                  <c:v>683</c:v>
                </c:pt>
                <c:pt idx="234">
                  <c:v>678</c:v>
                </c:pt>
                <c:pt idx="235">
                  <c:v>688</c:v>
                </c:pt>
                <c:pt idx="236">
                  <c:v>697</c:v>
                </c:pt>
                <c:pt idx="237">
                  <c:v>711</c:v>
                </c:pt>
                <c:pt idx="238">
                  <c:v>719</c:v>
                </c:pt>
                <c:pt idx="239">
                  <c:v>720</c:v>
                </c:pt>
                <c:pt idx="240">
                  <c:v>707</c:v>
                </c:pt>
                <c:pt idx="241">
                  <c:v>699</c:v>
                </c:pt>
                <c:pt idx="242">
                  <c:v>697</c:v>
                </c:pt>
                <c:pt idx="243">
                  <c:v>711</c:v>
                </c:pt>
                <c:pt idx="244">
                  <c:v>724</c:v>
                </c:pt>
                <c:pt idx="245">
                  <c:v>692</c:v>
                </c:pt>
                <c:pt idx="246">
                  <c:v>652</c:v>
                </c:pt>
                <c:pt idx="247">
                  <c:v>635</c:v>
                </c:pt>
                <c:pt idx="248">
                  <c:v>667</c:v>
                </c:pt>
                <c:pt idx="249">
                  <c:v>686</c:v>
                </c:pt>
                <c:pt idx="250">
                  <c:v>672</c:v>
                </c:pt>
                <c:pt idx="251">
                  <c:v>663</c:v>
                </c:pt>
                <c:pt idx="252">
                  <c:v>649</c:v>
                </c:pt>
                <c:pt idx="253">
                  <c:v>624</c:v>
                </c:pt>
                <c:pt idx="254">
                  <c:v>567</c:v>
                </c:pt>
                <c:pt idx="255">
                  <c:v>533</c:v>
                </c:pt>
                <c:pt idx="256">
                  <c:v>535</c:v>
                </c:pt>
                <c:pt idx="257">
                  <c:v>537</c:v>
                </c:pt>
                <c:pt idx="258">
                  <c:v>540</c:v>
                </c:pt>
                <c:pt idx="259">
                  <c:v>542</c:v>
                </c:pt>
                <c:pt idx="260">
                  <c:v>541</c:v>
                </c:pt>
                <c:pt idx="261">
                  <c:v>519</c:v>
                </c:pt>
                <c:pt idx="262">
                  <c:v>458</c:v>
                </c:pt>
                <c:pt idx="263">
                  <c:v>429</c:v>
                </c:pt>
                <c:pt idx="264">
                  <c:v>454</c:v>
                </c:pt>
                <c:pt idx="265">
                  <c:v>508</c:v>
                </c:pt>
                <c:pt idx="266">
                  <c:v>499</c:v>
                </c:pt>
                <c:pt idx="267">
                  <c:v>517</c:v>
                </c:pt>
                <c:pt idx="268">
                  <c:v>584</c:v>
                </c:pt>
                <c:pt idx="269">
                  <c:v>602</c:v>
                </c:pt>
                <c:pt idx="270">
                  <c:v>637</c:v>
                </c:pt>
                <c:pt idx="271">
                  <c:v>633</c:v>
                </c:pt>
                <c:pt idx="272">
                  <c:v>621</c:v>
                </c:pt>
                <c:pt idx="273">
                  <c:v>613</c:v>
                </c:pt>
                <c:pt idx="274">
                  <c:v>640</c:v>
                </c:pt>
                <c:pt idx="275">
                  <c:v>635</c:v>
                </c:pt>
                <c:pt idx="276">
                  <c:v>679</c:v>
                </c:pt>
                <c:pt idx="277">
                  <c:v>761</c:v>
                </c:pt>
                <c:pt idx="278">
                  <c:v>783</c:v>
                </c:pt>
                <c:pt idx="279">
                  <c:v>852</c:v>
                </c:pt>
                <c:pt idx="280">
                  <c:v>856</c:v>
                </c:pt>
                <c:pt idx="281">
                  <c:v>887</c:v>
                </c:pt>
                <c:pt idx="282">
                  <c:v>856</c:v>
                </c:pt>
                <c:pt idx="283">
                  <c:v>833</c:v>
                </c:pt>
                <c:pt idx="284">
                  <c:v>820</c:v>
                </c:pt>
                <c:pt idx="285">
                  <c:v>807</c:v>
                </c:pt>
                <c:pt idx="286">
                  <c:v>777</c:v>
                </c:pt>
                <c:pt idx="287">
                  <c:v>793</c:v>
                </c:pt>
                <c:pt idx="288">
                  <c:v>831</c:v>
                </c:pt>
                <c:pt idx="289">
                  <c:v>860</c:v>
                </c:pt>
                <c:pt idx="290">
                  <c:v>880</c:v>
                </c:pt>
                <c:pt idx="291">
                  <c:v>860</c:v>
                </c:pt>
                <c:pt idx="292">
                  <c:v>854</c:v>
                </c:pt>
                <c:pt idx="293">
                  <c:v>843</c:v>
                </c:pt>
                <c:pt idx="294">
                  <c:v>811</c:v>
                </c:pt>
                <c:pt idx="295">
                  <c:v>775</c:v>
                </c:pt>
                <c:pt idx="296">
                  <c:v>753</c:v>
                </c:pt>
                <c:pt idx="297">
                  <c:v>771</c:v>
                </c:pt>
                <c:pt idx="298">
                  <c:v>800</c:v>
                </c:pt>
                <c:pt idx="299">
                  <c:v>817</c:v>
                </c:pt>
                <c:pt idx="300">
                  <c:v>853</c:v>
                </c:pt>
                <c:pt idx="301">
                  <c:v>890</c:v>
                </c:pt>
                <c:pt idx="302">
                  <c:v>899</c:v>
                </c:pt>
                <c:pt idx="303">
                  <c:v>894</c:v>
                </c:pt>
                <c:pt idx="304">
                  <c:v>873</c:v>
                </c:pt>
                <c:pt idx="305">
                  <c:v>857</c:v>
                </c:pt>
                <c:pt idx="306">
                  <c:v>858</c:v>
                </c:pt>
                <c:pt idx="307">
                  <c:v>881</c:v>
                </c:pt>
                <c:pt idx="308">
                  <c:v>895</c:v>
                </c:pt>
                <c:pt idx="309">
                  <c:v>902</c:v>
                </c:pt>
                <c:pt idx="310">
                  <c:v>913</c:v>
                </c:pt>
                <c:pt idx="311">
                  <c:v>915</c:v>
                </c:pt>
                <c:pt idx="312">
                  <c:v>913</c:v>
                </c:pt>
                <c:pt idx="313">
                  <c:v>912</c:v>
                </c:pt>
                <c:pt idx="314">
                  <c:v>899</c:v>
                </c:pt>
                <c:pt idx="315">
                  <c:v>884</c:v>
                </c:pt>
                <c:pt idx="316">
                  <c:v>896</c:v>
                </c:pt>
                <c:pt idx="317">
                  <c:v>921</c:v>
                </c:pt>
                <c:pt idx="318">
                  <c:v>926</c:v>
                </c:pt>
                <c:pt idx="319">
                  <c:v>918</c:v>
                </c:pt>
                <c:pt idx="320">
                  <c:v>893</c:v>
                </c:pt>
                <c:pt idx="321">
                  <c:v>879</c:v>
                </c:pt>
                <c:pt idx="322">
                  <c:v>909</c:v>
                </c:pt>
                <c:pt idx="323">
                  <c:v>933</c:v>
                </c:pt>
                <c:pt idx="324">
                  <c:v>952</c:v>
                </c:pt>
                <c:pt idx="325">
                  <c:v>970</c:v>
                </c:pt>
                <c:pt idx="326">
                  <c:v>961</c:v>
                </c:pt>
                <c:pt idx="327">
                  <c:v>950</c:v>
                </c:pt>
                <c:pt idx="328">
                  <c:v>944</c:v>
                </c:pt>
                <c:pt idx="329">
                  <c:v>922</c:v>
                </c:pt>
                <c:pt idx="330">
                  <c:v>889</c:v>
                </c:pt>
                <c:pt idx="331">
                  <c:v>856</c:v>
                </c:pt>
                <c:pt idx="332">
                  <c:v>795</c:v>
                </c:pt>
                <c:pt idx="333">
                  <c:v>816</c:v>
                </c:pt>
                <c:pt idx="334">
                  <c:v>833</c:v>
                </c:pt>
                <c:pt idx="335">
                  <c:v>843</c:v>
                </c:pt>
                <c:pt idx="336">
                  <c:v>891</c:v>
                </c:pt>
                <c:pt idx="337">
                  <c:v>911</c:v>
                </c:pt>
                <c:pt idx="338">
                  <c:v>955</c:v>
                </c:pt>
                <c:pt idx="339">
                  <c:v>897</c:v>
                </c:pt>
                <c:pt idx="340">
                  <c:v>843</c:v>
                </c:pt>
                <c:pt idx="341">
                  <c:v>721</c:v>
                </c:pt>
                <c:pt idx="342">
                  <c:v>665</c:v>
                </c:pt>
                <c:pt idx="343">
                  <c:v>651</c:v>
                </c:pt>
                <c:pt idx="344">
                  <c:v>580</c:v>
                </c:pt>
                <c:pt idx="345">
                  <c:v>536</c:v>
                </c:pt>
                <c:pt idx="346">
                  <c:v>458</c:v>
                </c:pt>
                <c:pt idx="347">
                  <c:v>260</c:v>
                </c:pt>
                <c:pt idx="348">
                  <c:v>168</c:v>
                </c:pt>
                <c:pt idx="349">
                  <c:v>115</c:v>
                </c:pt>
                <c:pt idx="350">
                  <c:v>80</c:v>
                </c:pt>
                <c:pt idx="351">
                  <c:v>70</c:v>
                </c:pt>
                <c:pt idx="352">
                  <c:v>67</c:v>
                </c:pt>
                <c:pt idx="353">
                  <c:v>75</c:v>
                </c:pt>
                <c:pt idx="354">
                  <c:v>80</c:v>
                </c:pt>
                <c:pt idx="355">
                  <c:v>244</c:v>
                </c:pt>
                <c:pt idx="356">
                  <c:v>379</c:v>
                </c:pt>
                <c:pt idx="357">
                  <c:v>461</c:v>
                </c:pt>
                <c:pt idx="358">
                  <c:v>574</c:v>
                </c:pt>
                <c:pt idx="359">
                  <c:v>598</c:v>
                </c:pt>
                <c:pt idx="360">
                  <c:v>612</c:v>
                </c:pt>
                <c:pt idx="361">
                  <c:v>585</c:v>
                </c:pt>
                <c:pt idx="362">
                  <c:v>553</c:v>
                </c:pt>
                <c:pt idx="363">
                  <c:v>494</c:v>
                </c:pt>
                <c:pt idx="364">
                  <c:v>458</c:v>
                </c:pt>
                <c:pt idx="365">
                  <c:v>469</c:v>
                </c:pt>
                <c:pt idx="366">
                  <c:v>484</c:v>
                </c:pt>
                <c:pt idx="367">
                  <c:v>501</c:v>
                </c:pt>
                <c:pt idx="368">
                  <c:v>575</c:v>
                </c:pt>
                <c:pt idx="369">
                  <c:v>635</c:v>
                </c:pt>
                <c:pt idx="370">
                  <c:v>707</c:v>
                </c:pt>
                <c:pt idx="371">
                  <c:v>779</c:v>
                </c:pt>
                <c:pt idx="372">
                  <c:v>782</c:v>
                </c:pt>
                <c:pt idx="373">
                  <c:v>815</c:v>
                </c:pt>
                <c:pt idx="374">
                  <c:v>797</c:v>
                </c:pt>
                <c:pt idx="375">
                  <c:v>791</c:v>
                </c:pt>
                <c:pt idx="376">
                  <c:v>771</c:v>
                </c:pt>
                <c:pt idx="377">
                  <c:v>767</c:v>
                </c:pt>
                <c:pt idx="378">
                  <c:v>808</c:v>
                </c:pt>
                <c:pt idx="379">
                  <c:v>832</c:v>
                </c:pt>
                <c:pt idx="380">
                  <c:v>827</c:v>
                </c:pt>
                <c:pt idx="381">
                  <c:v>833</c:v>
                </c:pt>
                <c:pt idx="382">
                  <c:v>791</c:v>
                </c:pt>
                <c:pt idx="383">
                  <c:v>794</c:v>
                </c:pt>
                <c:pt idx="384">
                  <c:v>767</c:v>
                </c:pt>
                <c:pt idx="385">
                  <c:v>788</c:v>
                </c:pt>
                <c:pt idx="386">
                  <c:v>798</c:v>
                </c:pt>
                <c:pt idx="387">
                  <c:v>829</c:v>
                </c:pt>
                <c:pt idx="388">
                  <c:v>809</c:v>
                </c:pt>
                <c:pt idx="389">
                  <c:v>788</c:v>
                </c:pt>
                <c:pt idx="390">
                  <c:v>803</c:v>
                </c:pt>
                <c:pt idx="391">
                  <c:v>811</c:v>
                </c:pt>
                <c:pt idx="392">
                  <c:v>821</c:v>
                </c:pt>
                <c:pt idx="393">
                  <c:v>786</c:v>
                </c:pt>
                <c:pt idx="394">
                  <c:v>760</c:v>
                </c:pt>
                <c:pt idx="395">
                  <c:v>788</c:v>
                </c:pt>
                <c:pt idx="396">
                  <c:v>834</c:v>
                </c:pt>
                <c:pt idx="397">
                  <c:v>868</c:v>
                </c:pt>
                <c:pt idx="398">
                  <c:v>891</c:v>
                </c:pt>
                <c:pt idx="399">
                  <c:v>852</c:v>
                </c:pt>
                <c:pt idx="400">
                  <c:v>838</c:v>
                </c:pt>
                <c:pt idx="401">
                  <c:v>811</c:v>
                </c:pt>
                <c:pt idx="402">
                  <c:v>761</c:v>
                </c:pt>
                <c:pt idx="403">
                  <c:v>756</c:v>
                </c:pt>
                <c:pt idx="404">
                  <c:v>749</c:v>
                </c:pt>
                <c:pt idx="405">
                  <c:v>730</c:v>
                </c:pt>
                <c:pt idx="406">
                  <c:v>720</c:v>
                </c:pt>
                <c:pt idx="407">
                  <c:v>609</c:v>
                </c:pt>
                <c:pt idx="408">
                  <c:v>556</c:v>
                </c:pt>
                <c:pt idx="409">
                  <c:v>541</c:v>
                </c:pt>
                <c:pt idx="410">
                  <c:v>558</c:v>
                </c:pt>
                <c:pt idx="411">
                  <c:v>547</c:v>
                </c:pt>
                <c:pt idx="412">
                  <c:v>541</c:v>
                </c:pt>
                <c:pt idx="413">
                  <c:v>514</c:v>
                </c:pt>
                <c:pt idx="414">
                  <c:v>525</c:v>
                </c:pt>
                <c:pt idx="415">
                  <c:v>590</c:v>
                </c:pt>
                <c:pt idx="416">
                  <c:v>637</c:v>
                </c:pt>
                <c:pt idx="417">
                  <c:v>693</c:v>
                </c:pt>
                <c:pt idx="418">
                  <c:v>736</c:v>
                </c:pt>
                <c:pt idx="419">
                  <c:v>770</c:v>
                </c:pt>
                <c:pt idx="420">
                  <c:v>790</c:v>
                </c:pt>
                <c:pt idx="421">
                  <c:v>797</c:v>
                </c:pt>
                <c:pt idx="422">
                  <c:v>778</c:v>
                </c:pt>
                <c:pt idx="423">
                  <c:v>756</c:v>
                </c:pt>
                <c:pt idx="424">
                  <c:v>762</c:v>
                </c:pt>
                <c:pt idx="425">
                  <c:v>780</c:v>
                </c:pt>
                <c:pt idx="426">
                  <c:v>769</c:v>
                </c:pt>
                <c:pt idx="427">
                  <c:v>747</c:v>
                </c:pt>
                <c:pt idx="428">
                  <c:v>704</c:v>
                </c:pt>
                <c:pt idx="429">
                  <c:v>642</c:v>
                </c:pt>
                <c:pt idx="430">
                  <c:v>622</c:v>
                </c:pt>
                <c:pt idx="431">
                  <c:v>627</c:v>
                </c:pt>
                <c:pt idx="432">
                  <c:v>677</c:v>
                </c:pt>
                <c:pt idx="433">
                  <c:v>738</c:v>
                </c:pt>
                <c:pt idx="434">
                  <c:v>799</c:v>
                </c:pt>
                <c:pt idx="435">
                  <c:v>858</c:v>
                </c:pt>
                <c:pt idx="436">
                  <c:v>893</c:v>
                </c:pt>
                <c:pt idx="437">
                  <c:v>873</c:v>
                </c:pt>
                <c:pt idx="438">
                  <c:v>834</c:v>
                </c:pt>
                <c:pt idx="439">
                  <c:v>790</c:v>
                </c:pt>
                <c:pt idx="440">
                  <c:v>752</c:v>
                </c:pt>
                <c:pt idx="441">
                  <c:v>787</c:v>
                </c:pt>
                <c:pt idx="442">
                  <c:v>793</c:v>
                </c:pt>
                <c:pt idx="443">
                  <c:v>770</c:v>
                </c:pt>
                <c:pt idx="444">
                  <c:v>755</c:v>
                </c:pt>
                <c:pt idx="445">
                  <c:v>736</c:v>
                </c:pt>
                <c:pt idx="446">
                  <c:v>701</c:v>
                </c:pt>
                <c:pt idx="447">
                  <c:v>658</c:v>
                </c:pt>
                <c:pt idx="448">
                  <c:v>653</c:v>
                </c:pt>
                <c:pt idx="449">
                  <c:v>669</c:v>
                </c:pt>
                <c:pt idx="450">
                  <c:v>713</c:v>
                </c:pt>
                <c:pt idx="451">
                  <c:v>688</c:v>
                </c:pt>
                <c:pt idx="452">
                  <c:v>683</c:v>
                </c:pt>
                <c:pt idx="453">
                  <c:v>691</c:v>
                </c:pt>
                <c:pt idx="454">
                  <c:v>678</c:v>
                </c:pt>
                <c:pt idx="455">
                  <c:v>617</c:v>
                </c:pt>
                <c:pt idx="456">
                  <c:v>569</c:v>
                </c:pt>
                <c:pt idx="457">
                  <c:v>523</c:v>
                </c:pt>
                <c:pt idx="458">
                  <c:v>495</c:v>
                </c:pt>
                <c:pt idx="459">
                  <c:v>451</c:v>
                </c:pt>
                <c:pt idx="460">
                  <c:v>399</c:v>
                </c:pt>
                <c:pt idx="461">
                  <c:v>375</c:v>
                </c:pt>
                <c:pt idx="462">
                  <c:v>360</c:v>
                </c:pt>
                <c:pt idx="463">
                  <c:v>358</c:v>
                </c:pt>
                <c:pt idx="464">
                  <c:v>359</c:v>
                </c:pt>
                <c:pt idx="465">
                  <c:v>403</c:v>
                </c:pt>
                <c:pt idx="466">
                  <c:v>440</c:v>
                </c:pt>
                <c:pt idx="467">
                  <c:v>470</c:v>
                </c:pt>
                <c:pt idx="468">
                  <c:v>511</c:v>
                </c:pt>
                <c:pt idx="469">
                  <c:v>558</c:v>
                </c:pt>
                <c:pt idx="470">
                  <c:v>602</c:v>
                </c:pt>
                <c:pt idx="471">
                  <c:v>634</c:v>
                </c:pt>
                <c:pt idx="472">
                  <c:v>652</c:v>
                </c:pt>
                <c:pt idx="473">
                  <c:v>677</c:v>
                </c:pt>
                <c:pt idx="474">
                  <c:v>714</c:v>
                </c:pt>
                <c:pt idx="475">
                  <c:v>747</c:v>
                </c:pt>
                <c:pt idx="476">
                  <c:v>728</c:v>
                </c:pt>
                <c:pt idx="477">
                  <c:v>714</c:v>
                </c:pt>
                <c:pt idx="478">
                  <c:v>704</c:v>
                </c:pt>
                <c:pt idx="479">
                  <c:v>675</c:v>
                </c:pt>
                <c:pt idx="480">
                  <c:v>657</c:v>
                </c:pt>
                <c:pt idx="481">
                  <c:v>656</c:v>
                </c:pt>
                <c:pt idx="482">
                  <c:v>665</c:v>
                </c:pt>
                <c:pt idx="483">
                  <c:v>695</c:v>
                </c:pt>
                <c:pt idx="484">
                  <c:v>701</c:v>
                </c:pt>
                <c:pt idx="485">
                  <c:v>720</c:v>
                </c:pt>
                <c:pt idx="486">
                  <c:v>706</c:v>
                </c:pt>
                <c:pt idx="487">
                  <c:v>683</c:v>
                </c:pt>
                <c:pt idx="488">
                  <c:v>591</c:v>
                </c:pt>
                <c:pt idx="489">
                  <c:v>562</c:v>
                </c:pt>
                <c:pt idx="490">
                  <c:v>562</c:v>
                </c:pt>
                <c:pt idx="491">
                  <c:v>607</c:v>
                </c:pt>
                <c:pt idx="492">
                  <c:v>657</c:v>
                </c:pt>
                <c:pt idx="493">
                  <c:v>717</c:v>
                </c:pt>
                <c:pt idx="494">
                  <c:v>731</c:v>
                </c:pt>
                <c:pt idx="495">
                  <c:v>727</c:v>
                </c:pt>
                <c:pt idx="496">
                  <c:v>723</c:v>
                </c:pt>
                <c:pt idx="497">
                  <c:v>718</c:v>
                </c:pt>
                <c:pt idx="498">
                  <c:v>713</c:v>
                </c:pt>
                <c:pt idx="499">
                  <c:v>702</c:v>
                </c:pt>
                <c:pt idx="500">
                  <c:v>661</c:v>
                </c:pt>
                <c:pt idx="501">
                  <c:v>634</c:v>
                </c:pt>
                <c:pt idx="502">
                  <c:v>593</c:v>
                </c:pt>
                <c:pt idx="503">
                  <c:v>568</c:v>
                </c:pt>
                <c:pt idx="504">
                  <c:v>538</c:v>
                </c:pt>
                <c:pt idx="505">
                  <c:v>508</c:v>
                </c:pt>
                <c:pt idx="506">
                  <c:v>490</c:v>
                </c:pt>
                <c:pt idx="507">
                  <c:v>436</c:v>
                </c:pt>
                <c:pt idx="508">
                  <c:v>413</c:v>
                </c:pt>
                <c:pt idx="509">
                  <c:v>429</c:v>
                </c:pt>
                <c:pt idx="510">
                  <c:v>414</c:v>
                </c:pt>
                <c:pt idx="511">
                  <c:v>399</c:v>
                </c:pt>
                <c:pt idx="512">
                  <c:v>385</c:v>
                </c:pt>
                <c:pt idx="513">
                  <c:v>373</c:v>
                </c:pt>
                <c:pt idx="514">
                  <c:v>359</c:v>
                </c:pt>
                <c:pt idx="515">
                  <c:v>341</c:v>
                </c:pt>
                <c:pt idx="516">
                  <c:v>311</c:v>
                </c:pt>
                <c:pt idx="517">
                  <c:v>255</c:v>
                </c:pt>
                <c:pt idx="518">
                  <c:v>225</c:v>
                </c:pt>
                <c:pt idx="519">
                  <c:v>217</c:v>
                </c:pt>
                <c:pt idx="520">
                  <c:v>202</c:v>
                </c:pt>
                <c:pt idx="521">
                  <c:v>183</c:v>
                </c:pt>
                <c:pt idx="522">
                  <c:v>168</c:v>
                </c:pt>
                <c:pt idx="523">
                  <c:v>155</c:v>
                </c:pt>
                <c:pt idx="524">
                  <c:v>145</c:v>
                </c:pt>
                <c:pt idx="525">
                  <c:v>139</c:v>
                </c:pt>
                <c:pt idx="526">
                  <c:v>134</c:v>
                </c:pt>
                <c:pt idx="527">
                  <c:v>136</c:v>
                </c:pt>
                <c:pt idx="528">
                  <c:v>155</c:v>
                </c:pt>
                <c:pt idx="529">
                  <c:v>166</c:v>
                </c:pt>
                <c:pt idx="530">
                  <c:v>171</c:v>
                </c:pt>
                <c:pt idx="531">
                  <c:v>167</c:v>
                </c:pt>
                <c:pt idx="532">
                  <c:v>160</c:v>
                </c:pt>
                <c:pt idx="533">
                  <c:v>157</c:v>
                </c:pt>
                <c:pt idx="534">
                  <c:v>151</c:v>
                </c:pt>
                <c:pt idx="535">
                  <c:v>134</c:v>
                </c:pt>
                <c:pt idx="536">
                  <c:v>134</c:v>
                </c:pt>
                <c:pt idx="537">
                  <c:v>125</c:v>
                </c:pt>
                <c:pt idx="538">
                  <c:v>125</c:v>
                </c:pt>
                <c:pt idx="539">
                  <c:v>131</c:v>
                </c:pt>
                <c:pt idx="540">
                  <c:v>125</c:v>
                </c:pt>
                <c:pt idx="541">
                  <c:v>117</c:v>
                </c:pt>
                <c:pt idx="542">
                  <c:v>112</c:v>
                </c:pt>
                <c:pt idx="543">
                  <c:v>101</c:v>
                </c:pt>
                <c:pt idx="544">
                  <c:v>97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93</c:v>
                </c:pt>
                <c:pt idx="549">
                  <c:v>99</c:v>
                </c:pt>
                <c:pt idx="550">
                  <c:v>114</c:v>
                </c:pt>
                <c:pt idx="551">
                  <c:v>110</c:v>
                </c:pt>
                <c:pt idx="552">
                  <c:v>106</c:v>
                </c:pt>
                <c:pt idx="553">
                  <c:v>104</c:v>
                </c:pt>
                <c:pt idx="554">
                  <c:v>110</c:v>
                </c:pt>
                <c:pt idx="555">
                  <c:v>118</c:v>
                </c:pt>
                <c:pt idx="556">
                  <c:v>120</c:v>
                </c:pt>
                <c:pt idx="557">
                  <c:v>113</c:v>
                </c:pt>
                <c:pt idx="558">
                  <c:v>104</c:v>
                </c:pt>
                <c:pt idx="559">
                  <c:v>101</c:v>
                </c:pt>
                <c:pt idx="560">
                  <c:v>107</c:v>
                </c:pt>
                <c:pt idx="561">
                  <c:v>102</c:v>
                </c:pt>
                <c:pt idx="562">
                  <c:v>94</c:v>
                </c:pt>
                <c:pt idx="563">
                  <c:v>93</c:v>
                </c:pt>
                <c:pt idx="564">
                  <c:v>81</c:v>
                </c:pt>
                <c:pt idx="565">
                  <c:v>78</c:v>
                </c:pt>
                <c:pt idx="566">
                  <c:v>78</c:v>
                </c:pt>
                <c:pt idx="567">
                  <c:v>78</c:v>
                </c:pt>
                <c:pt idx="568">
                  <c:v>83</c:v>
                </c:pt>
                <c:pt idx="569">
                  <c:v>87</c:v>
                </c:pt>
                <c:pt idx="570">
                  <c:v>81</c:v>
                </c:pt>
                <c:pt idx="571">
                  <c:v>82</c:v>
                </c:pt>
                <c:pt idx="572">
                  <c:v>79</c:v>
                </c:pt>
                <c:pt idx="573">
                  <c:v>74</c:v>
                </c:pt>
                <c:pt idx="574">
                  <c:v>74</c:v>
                </c:pt>
                <c:pt idx="575">
                  <c:v>75</c:v>
                </c:pt>
                <c:pt idx="576">
                  <c:v>76</c:v>
                </c:pt>
                <c:pt idx="577">
                  <c:v>76</c:v>
                </c:pt>
                <c:pt idx="578">
                  <c:v>76</c:v>
                </c:pt>
                <c:pt idx="579">
                  <c:v>77</c:v>
                </c:pt>
                <c:pt idx="580">
                  <c:v>77</c:v>
                </c:pt>
                <c:pt idx="581">
                  <c:v>79</c:v>
                </c:pt>
                <c:pt idx="582">
                  <c:v>80</c:v>
                </c:pt>
                <c:pt idx="583">
                  <c:v>82</c:v>
                </c:pt>
                <c:pt idx="584">
                  <c:v>85</c:v>
                </c:pt>
              </c:numCache>
            </c:numRef>
          </c:yVal>
          <c:smooth val="1"/>
        </c:ser>
        <c:axId val="45401811"/>
        <c:axId val="5963116"/>
      </c:scatterChart>
      <c:valAx>
        <c:axId val="4540181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3116"/>
        <c:crosses val="autoZero"/>
        <c:crossBetween val="midCat"/>
        <c:dispUnits/>
      </c:valAx>
      <c:valAx>
        <c:axId val="596311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1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4"/>
  <sheetViews>
    <sheetView tabSelected="1" zoomScale="75" zoomScaleNormal="75" workbookViewId="0" topLeftCell="A1">
      <selection activeCell="A53" sqref="A53:IV53"/>
    </sheetView>
  </sheetViews>
  <sheetFormatPr defaultColWidth="9.140625" defaultRowHeight="12.75"/>
  <cols>
    <col min="1" max="1" width="29.28125" style="11" customWidth="1"/>
    <col min="2" max="2" width="10.7109375" style="62" customWidth="1"/>
    <col min="3" max="5" width="10.7109375" style="13" customWidth="1"/>
    <col min="6" max="6" width="12.140625" style="14" customWidth="1"/>
    <col min="7" max="7" width="11.421875" style="76" customWidth="1"/>
    <col min="8" max="9" width="10.7109375" style="15" customWidth="1"/>
    <col min="10" max="10" width="10.7109375" style="16" customWidth="1"/>
    <col min="11" max="11" width="11.7109375" style="16" customWidth="1"/>
    <col min="12" max="16" width="10.7109375" style="12" hidden="1" customWidth="1"/>
    <col min="17" max="17" width="12.00390625" style="86" customWidth="1"/>
    <col min="18" max="18" width="10.7109375" style="92" customWidth="1"/>
    <col min="19" max="19" width="10.7109375" style="62" customWidth="1"/>
    <col min="20" max="21" width="10.7109375" style="12" customWidth="1"/>
    <col min="22" max="16384" width="27.8515625" style="12" customWidth="1"/>
  </cols>
  <sheetData>
    <row r="1" spans="1:19" ht="24.75" customHeight="1">
      <c r="A1" s="11" t="s">
        <v>25</v>
      </c>
      <c r="B1" s="19"/>
      <c r="C1" s="18"/>
      <c r="D1" s="18"/>
      <c r="E1" s="18"/>
      <c r="F1" s="100"/>
      <c r="G1" s="43"/>
      <c r="H1" s="101" t="s">
        <v>26</v>
      </c>
      <c r="I1" s="43"/>
      <c r="J1" s="152" t="s">
        <v>99</v>
      </c>
      <c r="K1" s="152"/>
      <c r="L1" s="19"/>
      <c r="M1" s="19"/>
      <c r="N1" s="19"/>
      <c r="O1" s="19"/>
      <c r="P1" s="19"/>
      <c r="Q1" s="43"/>
      <c r="R1" s="43"/>
      <c r="S1" s="19"/>
    </row>
    <row r="2" spans="1:19" ht="24.75" customHeight="1">
      <c r="A2" s="11" t="s">
        <v>118</v>
      </c>
      <c r="B2" s="19"/>
      <c r="C2" s="18"/>
      <c r="D2" s="18"/>
      <c r="E2" s="18"/>
      <c r="F2" s="100"/>
      <c r="G2" s="43"/>
      <c r="H2" s="43"/>
      <c r="I2" s="43"/>
      <c r="J2" s="102"/>
      <c r="K2" s="102"/>
      <c r="L2" s="19"/>
      <c r="M2" s="19"/>
      <c r="N2" s="19"/>
      <c r="O2" s="19"/>
      <c r="P2" s="19"/>
      <c r="Q2" s="43"/>
      <c r="R2" s="43"/>
      <c r="S2" s="19"/>
    </row>
    <row r="3" spans="2:19" ht="24.75" customHeight="1">
      <c r="B3" s="19"/>
      <c r="C3" s="18"/>
      <c r="D3" s="18"/>
      <c r="E3" s="18"/>
      <c r="F3" s="100"/>
      <c r="G3" s="19"/>
      <c r="H3" s="19"/>
      <c r="I3" s="19"/>
      <c r="J3" s="19"/>
      <c r="K3" s="19"/>
      <c r="L3" s="19"/>
      <c r="M3" s="19"/>
      <c r="N3" s="19"/>
      <c r="O3" s="19"/>
      <c r="P3" s="19"/>
      <c r="Q3" s="43"/>
      <c r="R3" s="43"/>
      <c r="S3" s="19"/>
    </row>
    <row r="4" spans="1:19" ht="24.75" customHeight="1">
      <c r="A4" s="11" t="s">
        <v>27</v>
      </c>
      <c r="B4" s="98">
        <v>38163</v>
      </c>
      <c r="C4" s="18"/>
      <c r="D4" s="18"/>
      <c r="E4" s="18"/>
      <c r="F4" s="17"/>
      <c r="G4" s="19"/>
      <c r="H4" s="19"/>
      <c r="I4" s="19"/>
      <c r="J4" s="19"/>
      <c r="K4" s="19"/>
      <c r="L4" s="19"/>
      <c r="M4" s="19"/>
      <c r="N4" s="19"/>
      <c r="O4" s="19"/>
      <c r="P4" s="19"/>
      <c r="Q4" s="43"/>
      <c r="R4" s="43"/>
      <c r="S4" s="19"/>
    </row>
    <row r="5" spans="1:19" ht="24.75" customHeight="1">
      <c r="A5" s="11" t="s">
        <v>28</v>
      </c>
      <c r="B5" s="17">
        <v>0.7708333333333334</v>
      </c>
      <c r="C5" s="18"/>
      <c r="D5" s="18"/>
      <c r="E5" s="18"/>
      <c r="F5" s="17"/>
      <c r="G5" s="19"/>
      <c r="H5" s="19"/>
      <c r="I5" s="19"/>
      <c r="J5" s="19"/>
      <c r="K5" s="19"/>
      <c r="L5" s="19"/>
      <c r="M5" s="19"/>
      <c r="N5" s="19"/>
      <c r="O5" s="19"/>
      <c r="P5" s="19"/>
      <c r="Q5" s="43"/>
      <c r="R5" s="43"/>
      <c r="S5" s="19"/>
    </row>
    <row r="6" spans="1:19" ht="24.75" customHeight="1">
      <c r="A6" s="11" t="s">
        <v>29</v>
      </c>
      <c r="B6" s="17">
        <f>D76</f>
        <v>0.9638888888888889</v>
      </c>
      <c r="C6" s="18"/>
      <c r="D6" s="18"/>
      <c r="E6" s="18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  <c r="Q6" s="43"/>
      <c r="R6" s="43"/>
      <c r="S6" s="19"/>
    </row>
    <row r="7" spans="1:19" ht="24.75" customHeight="1">
      <c r="A7" s="11" t="s">
        <v>31</v>
      </c>
      <c r="B7" s="99">
        <f>I76</f>
        <v>0.9215277777777777</v>
      </c>
      <c r="C7" s="18"/>
      <c r="D7" s="18"/>
      <c r="E7" s="18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43"/>
      <c r="R7" s="43"/>
      <c r="S7" s="19"/>
    </row>
    <row r="8" spans="1:19" ht="24.75" customHeight="1" thickBot="1">
      <c r="A8" s="104"/>
      <c r="B8" s="19"/>
      <c r="C8" s="18"/>
      <c r="D8" s="18"/>
      <c r="E8" s="18"/>
      <c r="F8" s="100"/>
      <c r="G8" s="43"/>
      <c r="H8" s="43"/>
      <c r="I8" s="43"/>
      <c r="J8" s="103"/>
      <c r="K8" s="103"/>
      <c r="L8" s="19"/>
      <c r="M8" s="19"/>
      <c r="N8" s="19"/>
      <c r="O8" s="19"/>
      <c r="P8" s="19"/>
      <c r="Q8" s="43"/>
      <c r="R8" s="43"/>
      <c r="S8" s="19"/>
    </row>
    <row r="9" spans="1:18" ht="24.75" customHeight="1">
      <c r="A9" s="110"/>
      <c r="B9" s="105" t="s">
        <v>30</v>
      </c>
      <c r="C9" s="106"/>
      <c r="D9" s="107"/>
      <c r="E9" s="106"/>
      <c r="F9" s="108"/>
      <c r="G9" s="149" t="s">
        <v>31</v>
      </c>
      <c r="H9" s="150"/>
      <c r="I9" s="150"/>
      <c r="J9" s="150"/>
      <c r="K9" s="151"/>
      <c r="L9" s="109"/>
      <c r="M9" s="109"/>
      <c r="N9" s="109"/>
      <c r="O9" s="109"/>
      <c r="P9" s="109"/>
      <c r="Q9" s="153" t="s">
        <v>119</v>
      </c>
      <c r="R9" s="154"/>
    </row>
    <row r="10" spans="1:19" s="11" customFormat="1" ht="24.75" customHeight="1">
      <c r="A10" s="111"/>
      <c r="B10" s="63" t="s">
        <v>32</v>
      </c>
      <c r="C10" s="36"/>
      <c r="D10" s="36"/>
      <c r="E10" s="23" t="s">
        <v>33</v>
      </c>
      <c r="F10" s="21" t="s">
        <v>34</v>
      </c>
      <c r="G10" s="77" t="s">
        <v>32</v>
      </c>
      <c r="H10" s="36"/>
      <c r="I10" s="36"/>
      <c r="J10" s="23" t="s">
        <v>33</v>
      </c>
      <c r="K10" s="23" t="s">
        <v>34</v>
      </c>
      <c r="Q10" s="85"/>
      <c r="R10" s="31"/>
      <c r="S10" s="97"/>
    </row>
    <row r="11" spans="1:18" ht="24.75" customHeight="1">
      <c r="A11" s="112"/>
      <c r="B11" s="64" t="s">
        <v>36</v>
      </c>
      <c r="C11" s="37" t="s">
        <v>35</v>
      </c>
      <c r="D11" s="37" t="s">
        <v>37</v>
      </c>
      <c r="E11" s="24" t="s">
        <v>35</v>
      </c>
      <c r="F11" s="20" t="s">
        <v>37</v>
      </c>
      <c r="G11" s="78" t="s">
        <v>36</v>
      </c>
      <c r="H11" s="37" t="s">
        <v>35</v>
      </c>
      <c r="I11" s="37" t="s">
        <v>37</v>
      </c>
      <c r="J11" s="24" t="s">
        <v>35</v>
      </c>
      <c r="K11" s="24" t="s">
        <v>37</v>
      </c>
      <c r="Q11" s="86" t="s">
        <v>36</v>
      </c>
      <c r="R11" s="92" t="s">
        <v>35</v>
      </c>
    </row>
    <row r="12" spans="1:16" ht="19.5" customHeight="1">
      <c r="A12" s="112" t="s">
        <v>38</v>
      </c>
      <c r="B12" s="65"/>
      <c r="C12" s="25"/>
      <c r="D12" s="25"/>
      <c r="E12" s="25"/>
      <c r="F12" s="71">
        <f>+B5</f>
        <v>0.7708333333333334</v>
      </c>
      <c r="G12" s="79"/>
      <c r="H12" s="38"/>
      <c r="I12" s="38"/>
      <c r="J12" s="38"/>
      <c r="K12" s="39">
        <f>+B5</f>
        <v>0.7708333333333334</v>
      </c>
      <c r="L12" s="12">
        <f>IF(F12&lt;F$4,1,0)</f>
        <v>0</v>
      </c>
      <c r="M12" s="12">
        <f>IF(F12&lt;F$5,1,0)</f>
        <v>0</v>
      </c>
      <c r="N12" s="12">
        <f>IF(F12&gt;F$6+1,1,0)</f>
        <v>0</v>
      </c>
      <c r="O12" s="12">
        <f>IF(F12&gt;F$7+1,1,0)</f>
        <v>0</v>
      </c>
      <c r="P12" s="12">
        <f>SUM(L12:O12)</f>
        <v>0</v>
      </c>
    </row>
    <row r="13" spans="1:18" ht="19.5" customHeight="1">
      <c r="A13" s="113" t="s">
        <v>39</v>
      </c>
      <c r="B13" s="66">
        <v>75</v>
      </c>
      <c r="C13" s="26">
        <f>B13</f>
        <v>75</v>
      </c>
      <c r="D13" s="27">
        <f>B13/24/60</f>
        <v>0.052083333333333336</v>
      </c>
      <c r="E13" s="27">
        <f>D13</f>
        <v>0.052083333333333336</v>
      </c>
      <c r="F13" s="72">
        <f>F$12+C13/24/60</f>
        <v>0.8229166666666667</v>
      </c>
      <c r="G13" s="80">
        <v>77</v>
      </c>
      <c r="H13" s="40">
        <f>G13</f>
        <v>77</v>
      </c>
      <c r="I13" s="41">
        <f>G13/24/60</f>
        <v>0.05347222222222223</v>
      </c>
      <c r="J13" s="41">
        <f>I13</f>
        <v>0.05347222222222223</v>
      </c>
      <c r="K13" s="41">
        <f>K$12+H13/24/60</f>
        <v>0.8243055555555556</v>
      </c>
      <c r="L13" s="12">
        <f>IF(F13&lt;F$4,1,0)</f>
        <v>0</v>
      </c>
      <c r="M13" s="12">
        <f>IF(F13&lt;F$5,1,0)</f>
        <v>0</v>
      </c>
      <c r="N13" s="12">
        <f>IF(F13&gt;F$6+1,1,0)</f>
        <v>0</v>
      </c>
      <c r="O13" s="12">
        <f>IF(F13&gt;F$7+1,1,0)</f>
        <v>0</v>
      </c>
      <c r="P13" s="12">
        <f>SUM(L13:O13)</f>
        <v>0</v>
      </c>
      <c r="Q13" s="87">
        <f aca="true" t="shared" si="0" ref="Q13:R16">G13-B13</f>
        <v>2</v>
      </c>
      <c r="R13" s="93">
        <f t="shared" si="0"/>
        <v>2</v>
      </c>
    </row>
    <row r="14" spans="1:18" ht="19.5" customHeight="1">
      <c r="A14" s="113" t="s">
        <v>40</v>
      </c>
      <c r="B14" s="66">
        <v>35</v>
      </c>
      <c r="C14" s="26">
        <f>+C13+B14</f>
        <v>110</v>
      </c>
      <c r="D14" s="27">
        <f>B14/24/60</f>
        <v>0.024305555555555556</v>
      </c>
      <c r="E14" s="27">
        <f>E13+D14</f>
        <v>0.0763888888888889</v>
      </c>
      <c r="F14" s="72">
        <f>F$12+C14/24/60</f>
        <v>0.8472222222222222</v>
      </c>
      <c r="G14" s="80">
        <v>38</v>
      </c>
      <c r="H14" s="40">
        <f>+H13+G14</f>
        <v>115</v>
      </c>
      <c r="I14" s="41">
        <f>G14/24/60</f>
        <v>0.02638888888888889</v>
      </c>
      <c r="J14" s="41">
        <f>J13+I14</f>
        <v>0.07986111111111112</v>
      </c>
      <c r="K14" s="41">
        <f>K$12+H14/24/60</f>
        <v>0.8506944444444445</v>
      </c>
      <c r="L14" s="12">
        <f>IF(F14&lt;F$4,1,0)</f>
        <v>0</v>
      </c>
      <c r="M14" s="12">
        <f>IF(F14&lt;F$5,1,0)</f>
        <v>0</v>
      </c>
      <c r="N14" s="12">
        <f>IF(F14&gt;F$6+1,1,0)</f>
        <v>0</v>
      </c>
      <c r="O14" s="12">
        <f>IF(F14&gt;F$7+1,1,0)</f>
        <v>0</v>
      </c>
      <c r="P14" s="12">
        <f>SUM(L14:O14)</f>
        <v>0</v>
      </c>
      <c r="Q14" s="87">
        <f t="shared" si="0"/>
        <v>3</v>
      </c>
      <c r="R14" s="93">
        <f t="shared" si="0"/>
        <v>5</v>
      </c>
    </row>
    <row r="15" spans="1:18" ht="19.5" customHeight="1">
      <c r="A15" s="113" t="s">
        <v>41</v>
      </c>
      <c r="B15" s="66">
        <v>65</v>
      </c>
      <c r="C15" s="26">
        <f>+C14+B15</f>
        <v>175</v>
      </c>
      <c r="D15" s="27">
        <f>B15/24/60</f>
        <v>0.04513888888888889</v>
      </c>
      <c r="E15" s="27">
        <f>E14+D15</f>
        <v>0.12152777777777779</v>
      </c>
      <c r="F15" s="72">
        <f>F$12+C15/24/60</f>
        <v>0.8923611111111112</v>
      </c>
      <c r="G15" s="80">
        <v>60</v>
      </c>
      <c r="H15" s="40">
        <f>+H14+G15</f>
        <v>175</v>
      </c>
      <c r="I15" s="41">
        <f>G15/24/60</f>
        <v>0.041666666666666664</v>
      </c>
      <c r="J15" s="41">
        <f>J14+I15</f>
        <v>0.12152777777777779</v>
      </c>
      <c r="K15" s="41">
        <f>K$12+H15/24/60</f>
        <v>0.8923611111111112</v>
      </c>
      <c r="L15" s="12">
        <f>IF(F15&lt;F$4,1,0)</f>
        <v>0</v>
      </c>
      <c r="M15" s="12">
        <f>IF(F15&lt;F$5,1,0)</f>
        <v>0</v>
      </c>
      <c r="N15" s="12">
        <f>IF(F15&gt;F$6+1,1,0)</f>
        <v>0</v>
      </c>
      <c r="O15" s="12">
        <f>IF(F15&gt;F$7+1,1,0)</f>
        <v>0</v>
      </c>
      <c r="P15" s="12">
        <f>SUM(L15:O15)</f>
        <v>0</v>
      </c>
      <c r="Q15" s="87">
        <f t="shared" si="0"/>
        <v>-5</v>
      </c>
      <c r="R15" s="93">
        <f t="shared" si="0"/>
        <v>0</v>
      </c>
    </row>
    <row r="16" spans="1:18" ht="19.5" customHeight="1" thickBot="1">
      <c r="A16" s="113" t="s">
        <v>42</v>
      </c>
      <c r="B16" s="66">
        <v>35</v>
      </c>
      <c r="C16" s="26">
        <f>+C15+B16</f>
        <v>210</v>
      </c>
      <c r="D16" s="27">
        <f>B16/24/60</f>
        <v>0.024305555555555556</v>
      </c>
      <c r="E16" s="27">
        <f>E15+D16</f>
        <v>0.14583333333333334</v>
      </c>
      <c r="F16" s="72">
        <f>F$12+C16/24/60</f>
        <v>0.9166666666666667</v>
      </c>
      <c r="G16" s="80">
        <v>30</v>
      </c>
      <c r="H16" s="40">
        <f>+H15+G16</f>
        <v>205</v>
      </c>
      <c r="I16" s="41">
        <f>G16/24/60</f>
        <v>0.020833333333333332</v>
      </c>
      <c r="J16" s="41">
        <f>J15+I16</f>
        <v>0.14236111111111113</v>
      </c>
      <c r="K16" s="41">
        <f>K$12+H16/24/60</f>
        <v>0.9131944444444444</v>
      </c>
      <c r="L16" s="12">
        <f>IF(F16&lt;F$4,1,0)</f>
        <v>0</v>
      </c>
      <c r="M16" s="12">
        <f>IF(F16&lt;F$5,1,0)</f>
        <v>0</v>
      </c>
      <c r="N16" s="12">
        <f>IF(F16&gt;F$6+1,1,0)</f>
        <v>0</v>
      </c>
      <c r="O16" s="12">
        <f>IF(F16&gt;F$7+1,1,0)</f>
        <v>0</v>
      </c>
      <c r="P16" s="12">
        <f>SUM(L16:O16)</f>
        <v>0</v>
      </c>
      <c r="Q16" s="87">
        <f t="shared" si="0"/>
        <v>-5</v>
      </c>
      <c r="R16" s="93">
        <f t="shared" si="0"/>
        <v>-5</v>
      </c>
    </row>
    <row r="17" spans="1:18" ht="25.5" customHeight="1" thickBot="1">
      <c r="A17" s="114" t="s">
        <v>43</v>
      </c>
      <c r="B17" s="67"/>
      <c r="C17" s="47">
        <f>C16</f>
        <v>210</v>
      </c>
      <c r="D17" s="48">
        <f>C17/24/60</f>
        <v>0.14583333333333334</v>
      </c>
      <c r="E17" s="48"/>
      <c r="F17" s="73"/>
      <c r="G17" s="81"/>
      <c r="H17" s="50">
        <f>H16</f>
        <v>205</v>
      </c>
      <c r="I17" s="51">
        <f>H17/24/60</f>
        <v>0.1423611111111111</v>
      </c>
      <c r="J17" s="51"/>
      <c r="K17" s="49"/>
      <c r="L17" s="52"/>
      <c r="M17" s="52"/>
      <c r="N17" s="52"/>
      <c r="O17" s="52"/>
      <c r="P17" s="52"/>
      <c r="Q17" s="88">
        <f>H17-C17</f>
        <v>-5</v>
      </c>
      <c r="R17" s="94">
        <f>Q17</f>
        <v>-5</v>
      </c>
    </row>
    <row r="18" spans="1:18" ht="19.5" customHeight="1">
      <c r="A18" s="113"/>
      <c r="B18" s="66"/>
      <c r="C18" s="26"/>
      <c r="D18" s="27"/>
      <c r="E18" s="27"/>
      <c r="F18" s="72"/>
      <c r="G18" s="80"/>
      <c r="H18" s="40"/>
      <c r="I18" s="41"/>
      <c r="J18" s="41"/>
      <c r="K18" s="41"/>
      <c r="Q18" s="87"/>
      <c r="R18" s="93"/>
    </row>
    <row r="19" spans="1:18" ht="19.5" customHeight="1">
      <c r="A19" s="113" t="s">
        <v>44</v>
      </c>
      <c r="B19" s="66">
        <v>5</v>
      </c>
      <c r="C19" s="26">
        <f>+C16+B19</f>
        <v>215</v>
      </c>
      <c r="D19" s="27">
        <f aca="true" t="shared" si="1" ref="D19:D32">B19/24/60</f>
        <v>0.0034722222222222225</v>
      </c>
      <c r="E19" s="27">
        <f aca="true" t="shared" si="2" ref="E19:E32">E18+D19</f>
        <v>0.0034722222222222225</v>
      </c>
      <c r="F19" s="72">
        <f aca="true" t="shared" si="3" ref="F19:F32">F$12+C19/24/60</f>
        <v>0.920138888888889</v>
      </c>
      <c r="G19" s="80">
        <v>6</v>
      </c>
      <c r="H19" s="40">
        <f>+H16+G19</f>
        <v>211</v>
      </c>
      <c r="I19" s="41">
        <f aca="true" t="shared" si="4" ref="I19:I32">G19/24/60</f>
        <v>0.004166666666666667</v>
      </c>
      <c r="J19" s="41">
        <f aca="true" t="shared" si="5" ref="J19:J32">J18+I19</f>
        <v>0.004166666666666667</v>
      </c>
      <c r="K19" s="41">
        <f aca="true" t="shared" si="6" ref="K19:K32">K$12+H19/24/60</f>
        <v>0.9173611111111111</v>
      </c>
      <c r="L19" s="12">
        <f aca="true" t="shared" si="7" ref="L19:L32">IF(F19&lt;F$4,1,0)</f>
        <v>0</v>
      </c>
      <c r="M19" s="12">
        <f aca="true" t="shared" si="8" ref="M19:M32">IF(F19&lt;F$5,1,0)</f>
        <v>0</v>
      </c>
      <c r="N19" s="12">
        <f aca="true" t="shared" si="9" ref="N19:N32">IF(F19&gt;F$6+1,1,0)</f>
        <v>0</v>
      </c>
      <c r="O19" s="12">
        <f aca="true" t="shared" si="10" ref="O19:O32">IF(F19&gt;F$7+1,1,0)</f>
        <v>0</v>
      </c>
      <c r="P19" s="12">
        <f aca="true" t="shared" si="11" ref="P19:P32">SUM(L19:O19)</f>
        <v>0</v>
      </c>
      <c r="Q19" s="87">
        <f>G19-B19</f>
        <v>1</v>
      </c>
      <c r="R19" s="93">
        <f>H19-C19</f>
        <v>-4</v>
      </c>
    </row>
    <row r="20" spans="1:18" ht="19.5" customHeight="1">
      <c r="A20" s="113" t="s">
        <v>45</v>
      </c>
      <c r="B20" s="66">
        <v>47</v>
      </c>
      <c r="C20" s="26">
        <f aca="true" t="shared" si="12" ref="C20:C32">+C19+B20</f>
        <v>262</v>
      </c>
      <c r="D20" s="27">
        <f t="shared" si="1"/>
        <v>0.03263888888888889</v>
      </c>
      <c r="E20" s="27">
        <f t="shared" si="2"/>
        <v>0.036111111111111115</v>
      </c>
      <c r="F20" s="72">
        <f t="shared" si="3"/>
        <v>0.9527777777777778</v>
      </c>
      <c r="G20" s="80">
        <v>50</v>
      </c>
      <c r="H20" s="40">
        <f aca="true" t="shared" si="13" ref="H20:H32">+H19+G20</f>
        <v>261</v>
      </c>
      <c r="I20" s="41">
        <f t="shared" si="4"/>
        <v>0.034722222222222224</v>
      </c>
      <c r="J20" s="41">
        <f t="shared" si="5"/>
        <v>0.03888888888888889</v>
      </c>
      <c r="K20" s="41">
        <f t="shared" si="6"/>
        <v>0.9520833333333334</v>
      </c>
      <c r="L20" s="12">
        <f t="shared" si="7"/>
        <v>0</v>
      </c>
      <c r="M20" s="12">
        <f t="shared" si="8"/>
        <v>0</v>
      </c>
      <c r="N20" s="12">
        <f t="shared" si="9"/>
        <v>0</v>
      </c>
      <c r="O20" s="12">
        <f t="shared" si="10"/>
        <v>0</v>
      </c>
      <c r="P20" s="12">
        <f t="shared" si="11"/>
        <v>0</v>
      </c>
      <c r="Q20" s="87">
        <f aca="true" t="shared" si="14" ref="Q20:Q32">G20-B20</f>
        <v>3</v>
      </c>
      <c r="R20" s="93">
        <f aca="true" t="shared" si="15" ref="R20:R32">H20-C20</f>
        <v>-1</v>
      </c>
    </row>
    <row r="21" spans="1:18" ht="19.5" customHeight="1">
      <c r="A21" s="113" t="s">
        <v>46</v>
      </c>
      <c r="B21" s="66">
        <v>28</v>
      </c>
      <c r="C21" s="26">
        <f t="shared" si="12"/>
        <v>290</v>
      </c>
      <c r="D21" s="27">
        <f t="shared" si="1"/>
        <v>0.019444444444444445</v>
      </c>
      <c r="E21" s="27">
        <f t="shared" si="2"/>
        <v>0.05555555555555556</v>
      </c>
      <c r="F21" s="72">
        <f t="shared" si="3"/>
        <v>0.9722222222222223</v>
      </c>
      <c r="G21" s="80">
        <v>28</v>
      </c>
      <c r="H21" s="40">
        <f t="shared" si="13"/>
        <v>289</v>
      </c>
      <c r="I21" s="41">
        <f t="shared" si="4"/>
        <v>0.019444444444444445</v>
      </c>
      <c r="J21" s="41">
        <f t="shared" si="5"/>
        <v>0.058333333333333334</v>
      </c>
      <c r="K21" s="41">
        <f t="shared" si="6"/>
        <v>0.9715277777777778</v>
      </c>
      <c r="L21" s="12">
        <f t="shared" si="7"/>
        <v>0</v>
      </c>
      <c r="M21" s="12">
        <f t="shared" si="8"/>
        <v>0</v>
      </c>
      <c r="N21" s="12">
        <f t="shared" si="9"/>
        <v>0</v>
      </c>
      <c r="O21" s="12">
        <f t="shared" si="10"/>
        <v>0</v>
      </c>
      <c r="P21" s="12">
        <f t="shared" si="11"/>
        <v>0</v>
      </c>
      <c r="Q21" s="87">
        <f t="shared" si="14"/>
        <v>0</v>
      </c>
      <c r="R21" s="93">
        <f t="shared" si="15"/>
        <v>-1</v>
      </c>
    </row>
    <row r="22" spans="1:18" ht="19.5" customHeight="1">
      <c r="A22" s="113" t="s">
        <v>47</v>
      </c>
      <c r="B22" s="66">
        <v>11</v>
      </c>
      <c r="C22" s="26">
        <f t="shared" si="12"/>
        <v>301</v>
      </c>
      <c r="D22" s="27">
        <f t="shared" si="1"/>
        <v>0.007638888888888889</v>
      </c>
      <c r="E22" s="27">
        <f t="shared" si="2"/>
        <v>0.06319444444444444</v>
      </c>
      <c r="F22" s="72">
        <f t="shared" si="3"/>
        <v>0.9798611111111111</v>
      </c>
      <c r="G22" s="80">
        <v>9</v>
      </c>
      <c r="H22" s="40">
        <f t="shared" si="13"/>
        <v>298</v>
      </c>
      <c r="I22" s="41">
        <f t="shared" si="4"/>
        <v>0.00625</v>
      </c>
      <c r="J22" s="41">
        <f t="shared" si="5"/>
        <v>0.06458333333333334</v>
      </c>
      <c r="K22" s="41">
        <f t="shared" si="6"/>
        <v>0.9777777777777779</v>
      </c>
      <c r="L22" s="12">
        <f t="shared" si="7"/>
        <v>0</v>
      </c>
      <c r="M22" s="12">
        <f t="shared" si="8"/>
        <v>0</v>
      </c>
      <c r="N22" s="12">
        <f t="shared" si="9"/>
        <v>0</v>
      </c>
      <c r="O22" s="12">
        <f t="shared" si="10"/>
        <v>0</v>
      </c>
      <c r="P22" s="12">
        <f t="shared" si="11"/>
        <v>0</v>
      </c>
      <c r="Q22" s="87">
        <f t="shared" si="14"/>
        <v>-2</v>
      </c>
      <c r="R22" s="93">
        <f t="shared" si="15"/>
        <v>-3</v>
      </c>
    </row>
    <row r="23" spans="1:18" ht="19.5" customHeight="1">
      <c r="A23" s="113" t="s">
        <v>48</v>
      </c>
      <c r="B23" s="66">
        <v>10</v>
      </c>
      <c r="C23" s="26">
        <f t="shared" si="12"/>
        <v>311</v>
      </c>
      <c r="D23" s="27">
        <f t="shared" si="1"/>
        <v>0.006944444444444445</v>
      </c>
      <c r="E23" s="27">
        <f t="shared" si="2"/>
        <v>0.07013888888888889</v>
      </c>
      <c r="F23" s="72">
        <f t="shared" si="3"/>
        <v>0.9868055555555556</v>
      </c>
      <c r="G23" s="80">
        <v>14</v>
      </c>
      <c r="H23" s="40">
        <f t="shared" si="13"/>
        <v>312</v>
      </c>
      <c r="I23" s="41">
        <f t="shared" si="4"/>
        <v>0.009722222222222222</v>
      </c>
      <c r="J23" s="41">
        <f t="shared" si="5"/>
        <v>0.07430555555555557</v>
      </c>
      <c r="K23" s="41">
        <f t="shared" si="6"/>
        <v>0.9875</v>
      </c>
      <c r="L23" s="12">
        <f t="shared" si="7"/>
        <v>0</v>
      </c>
      <c r="M23" s="12">
        <f t="shared" si="8"/>
        <v>0</v>
      </c>
      <c r="N23" s="12">
        <f t="shared" si="9"/>
        <v>0</v>
      </c>
      <c r="O23" s="12">
        <f t="shared" si="10"/>
        <v>0</v>
      </c>
      <c r="P23" s="12">
        <f t="shared" si="11"/>
        <v>0</v>
      </c>
      <c r="Q23" s="87">
        <f t="shared" si="14"/>
        <v>4</v>
      </c>
      <c r="R23" s="93">
        <f t="shared" si="15"/>
        <v>1</v>
      </c>
    </row>
    <row r="24" spans="1:18" ht="19.5" customHeight="1">
      <c r="A24" s="113" t="s">
        <v>49</v>
      </c>
      <c r="B24" s="66">
        <v>17</v>
      </c>
      <c r="C24" s="26">
        <f t="shared" si="12"/>
        <v>328</v>
      </c>
      <c r="D24" s="27">
        <f t="shared" si="1"/>
        <v>0.011805555555555557</v>
      </c>
      <c r="E24" s="27">
        <f t="shared" si="2"/>
        <v>0.08194444444444444</v>
      </c>
      <c r="F24" s="72">
        <f t="shared" si="3"/>
        <v>0.9986111111111111</v>
      </c>
      <c r="G24" s="80">
        <v>13</v>
      </c>
      <c r="H24" s="40">
        <f t="shared" si="13"/>
        <v>325</v>
      </c>
      <c r="I24" s="41">
        <f t="shared" si="4"/>
        <v>0.009027777777777777</v>
      </c>
      <c r="J24" s="41">
        <f t="shared" si="5"/>
        <v>0.08333333333333334</v>
      </c>
      <c r="K24" s="41">
        <f t="shared" si="6"/>
        <v>0.9965277777777778</v>
      </c>
      <c r="L24" s="12">
        <f t="shared" si="7"/>
        <v>0</v>
      </c>
      <c r="M24" s="12">
        <f t="shared" si="8"/>
        <v>0</v>
      </c>
      <c r="N24" s="12">
        <f t="shared" si="9"/>
        <v>0</v>
      </c>
      <c r="O24" s="12">
        <f t="shared" si="10"/>
        <v>0</v>
      </c>
      <c r="P24" s="12">
        <f t="shared" si="11"/>
        <v>0</v>
      </c>
      <c r="Q24" s="87">
        <f t="shared" si="14"/>
        <v>-4</v>
      </c>
      <c r="R24" s="93">
        <f t="shared" si="15"/>
        <v>-3</v>
      </c>
    </row>
    <row r="25" spans="1:18" ht="19.5" customHeight="1">
      <c r="A25" s="113" t="s">
        <v>50</v>
      </c>
      <c r="B25" s="66">
        <v>8</v>
      </c>
      <c r="C25" s="26">
        <f t="shared" si="12"/>
        <v>336</v>
      </c>
      <c r="D25" s="27">
        <f t="shared" si="1"/>
        <v>0.005555555555555555</v>
      </c>
      <c r="E25" s="27">
        <f t="shared" si="2"/>
        <v>0.0875</v>
      </c>
      <c r="F25" s="72">
        <f t="shared" si="3"/>
        <v>1.0041666666666667</v>
      </c>
      <c r="G25" s="80">
        <v>6</v>
      </c>
      <c r="H25" s="40">
        <f t="shared" si="13"/>
        <v>331</v>
      </c>
      <c r="I25" s="41">
        <f t="shared" si="4"/>
        <v>0.004166666666666667</v>
      </c>
      <c r="J25" s="41">
        <f t="shared" si="5"/>
        <v>0.08750000000000001</v>
      </c>
      <c r="K25" s="41">
        <f t="shared" si="6"/>
        <v>1.0006944444444446</v>
      </c>
      <c r="L25" s="12">
        <f t="shared" si="7"/>
        <v>0</v>
      </c>
      <c r="M25" s="12">
        <f t="shared" si="8"/>
        <v>0</v>
      </c>
      <c r="N25" s="12">
        <f t="shared" si="9"/>
        <v>1</v>
      </c>
      <c r="O25" s="12">
        <f t="shared" si="10"/>
        <v>1</v>
      </c>
      <c r="P25" s="12">
        <f t="shared" si="11"/>
        <v>2</v>
      </c>
      <c r="Q25" s="87">
        <f t="shared" si="14"/>
        <v>-2</v>
      </c>
      <c r="R25" s="93">
        <f t="shared" si="15"/>
        <v>-5</v>
      </c>
    </row>
    <row r="26" spans="1:18" ht="19.5" customHeight="1">
      <c r="A26" s="113" t="s">
        <v>51</v>
      </c>
      <c r="B26" s="66">
        <v>14</v>
      </c>
      <c r="C26" s="26">
        <f t="shared" si="12"/>
        <v>350</v>
      </c>
      <c r="D26" s="27">
        <f t="shared" si="1"/>
        <v>0.009722222222222222</v>
      </c>
      <c r="E26" s="27">
        <f t="shared" si="2"/>
        <v>0.09722222222222221</v>
      </c>
      <c r="F26" s="72">
        <f t="shared" si="3"/>
        <v>1.0138888888888888</v>
      </c>
      <c r="G26" s="80">
        <v>16</v>
      </c>
      <c r="H26" s="40">
        <f t="shared" si="13"/>
        <v>347</v>
      </c>
      <c r="I26" s="41">
        <f t="shared" si="4"/>
        <v>0.01111111111111111</v>
      </c>
      <c r="J26" s="41">
        <f t="shared" si="5"/>
        <v>0.09861111111111112</v>
      </c>
      <c r="K26" s="41">
        <f t="shared" si="6"/>
        <v>1.0118055555555556</v>
      </c>
      <c r="L26" s="12">
        <f t="shared" si="7"/>
        <v>0</v>
      </c>
      <c r="M26" s="12">
        <f t="shared" si="8"/>
        <v>0</v>
      </c>
      <c r="N26" s="12">
        <f t="shared" si="9"/>
        <v>1</v>
      </c>
      <c r="O26" s="12">
        <f t="shared" si="10"/>
        <v>1</v>
      </c>
      <c r="P26" s="12">
        <f t="shared" si="11"/>
        <v>2</v>
      </c>
      <c r="Q26" s="87">
        <f t="shared" si="14"/>
        <v>2</v>
      </c>
      <c r="R26" s="93">
        <f t="shared" si="15"/>
        <v>-3</v>
      </c>
    </row>
    <row r="27" spans="1:18" ht="19.5" customHeight="1">
      <c r="A27" s="113" t="s">
        <v>52</v>
      </c>
      <c r="B27" s="66">
        <v>10</v>
      </c>
      <c r="C27" s="26">
        <f t="shared" si="12"/>
        <v>360</v>
      </c>
      <c r="D27" s="27">
        <f t="shared" si="1"/>
        <v>0.006944444444444445</v>
      </c>
      <c r="E27" s="27">
        <f t="shared" si="2"/>
        <v>0.10416666666666666</v>
      </c>
      <c r="F27" s="72">
        <f t="shared" si="3"/>
        <v>1.0208333333333335</v>
      </c>
      <c r="G27" s="80">
        <v>6</v>
      </c>
      <c r="H27" s="40">
        <f t="shared" si="13"/>
        <v>353</v>
      </c>
      <c r="I27" s="41">
        <f t="shared" si="4"/>
        <v>0.004166666666666667</v>
      </c>
      <c r="J27" s="41">
        <f t="shared" si="5"/>
        <v>0.10277777777777779</v>
      </c>
      <c r="K27" s="41">
        <f t="shared" si="6"/>
        <v>1.0159722222222223</v>
      </c>
      <c r="L27" s="12">
        <f t="shared" si="7"/>
        <v>0</v>
      </c>
      <c r="M27" s="12">
        <f t="shared" si="8"/>
        <v>0</v>
      </c>
      <c r="N27" s="12">
        <f t="shared" si="9"/>
        <v>1</v>
      </c>
      <c r="O27" s="12">
        <f t="shared" si="10"/>
        <v>1</v>
      </c>
      <c r="P27" s="12">
        <f t="shared" si="11"/>
        <v>2</v>
      </c>
      <c r="Q27" s="87">
        <f t="shared" si="14"/>
        <v>-4</v>
      </c>
      <c r="R27" s="93">
        <f t="shared" si="15"/>
        <v>-7</v>
      </c>
    </row>
    <row r="28" spans="1:18" ht="19.5" customHeight="1">
      <c r="A28" s="113" t="s">
        <v>53</v>
      </c>
      <c r="B28" s="66">
        <v>11</v>
      </c>
      <c r="C28" s="26">
        <f t="shared" si="12"/>
        <v>371</v>
      </c>
      <c r="D28" s="27">
        <f t="shared" si="1"/>
        <v>0.007638888888888889</v>
      </c>
      <c r="E28" s="27">
        <f t="shared" si="2"/>
        <v>0.11180555555555555</v>
      </c>
      <c r="F28" s="72">
        <f t="shared" si="3"/>
        <v>1.0284722222222222</v>
      </c>
      <c r="G28" s="80">
        <v>16</v>
      </c>
      <c r="H28" s="40">
        <f t="shared" si="13"/>
        <v>369</v>
      </c>
      <c r="I28" s="41">
        <f t="shared" si="4"/>
        <v>0.01111111111111111</v>
      </c>
      <c r="J28" s="41">
        <f t="shared" si="5"/>
        <v>0.1138888888888889</v>
      </c>
      <c r="K28" s="41">
        <f t="shared" si="6"/>
        <v>1.0270833333333333</v>
      </c>
      <c r="L28" s="12">
        <f t="shared" si="7"/>
        <v>0</v>
      </c>
      <c r="M28" s="12">
        <f t="shared" si="8"/>
        <v>0</v>
      </c>
      <c r="N28" s="12">
        <f t="shared" si="9"/>
        <v>1</v>
      </c>
      <c r="O28" s="12">
        <f t="shared" si="10"/>
        <v>1</v>
      </c>
      <c r="P28" s="12">
        <f t="shared" si="11"/>
        <v>2</v>
      </c>
      <c r="Q28" s="87">
        <f t="shared" si="14"/>
        <v>5</v>
      </c>
      <c r="R28" s="93">
        <f t="shared" si="15"/>
        <v>-2</v>
      </c>
    </row>
    <row r="29" spans="1:18" ht="19.5" customHeight="1">
      <c r="A29" s="113" t="s">
        <v>54</v>
      </c>
      <c r="B29" s="66">
        <v>13</v>
      </c>
      <c r="C29" s="26">
        <f t="shared" si="12"/>
        <v>384</v>
      </c>
      <c r="D29" s="27">
        <f t="shared" si="1"/>
        <v>0.009027777777777777</v>
      </c>
      <c r="E29" s="27">
        <f t="shared" si="2"/>
        <v>0.12083333333333332</v>
      </c>
      <c r="F29" s="72">
        <f t="shared" si="3"/>
        <v>1.0375</v>
      </c>
      <c r="G29" s="80">
        <v>8</v>
      </c>
      <c r="H29" s="40">
        <f t="shared" si="13"/>
        <v>377</v>
      </c>
      <c r="I29" s="41">
        <f t="shared" si="4"/>
        <v>0.005555555555555555</v>
      </c>
      <c r="J29" s="41">
        <f t="shared" si="5"/>
        <v>0.11944444444444445</v>
      </c>
      <c r="K29" s="41">
        <f t="shared" si="6"/>
        <v>1.0326388888888889</v>
      </c>
      <c r="L29" s="12">
        <f t="shared" si="7"/>
        <v>0</v>
      </c>
      <c r="M29" s="12">
        <f t="shared" si="8"/>
        <v>0</v>
      </c>
      <c r="N29" s="12">
        <f t="shared" si="9"/>
        <v>1</v>
      </c>
      <c r="O29" s="12">
        <f t="shared" si="10"/>
        <v>1</v>
      </c>
      <c r="P29" s="12">
        <f t="shared" si="11"/>
        <v>2</v>
      </c>
      <c r="Q29" s="87">
        <f t="shared" si="14"/>
        <v>-5</v>
      </c>
      <c r="R29" s="93">
        <f t="shared" si="15"/>
        <v>-7</v>
      </c>
    </row>
    <row r="30" spans="1:18" ht="19.5" customHeight="1">
      <c r="A30" s="113" t="s">
        <v>55</v>
      </c>
      <c r="B30" s="66">
        <v>46</v>
      </c>
      <c r="C30" s="26">
        <f t="shared" si="12"/>
        <v>430</v>
      </c>
      <c r="D30" s="27">
        <f t="shared" si="1"/>
        <v>0.03194444444444445</v>
      </c>
      <c r="E30" s="27">
        <f t="shared" si="2"/>
        <v>0.15277777777777776</v>
      </c>
      <c r="F30" s="72">
        <f t="shared" si="3"/>
        <v>1.0694444444444444</v>
      </c>
      <c r="G30" s="80">
        <v>40</v>
      </c>
      <c r="H30" s="40">
        <f t="shared" si="13"/>
        <v>417</v>
      </c>
      <c r="I30" s="41">
        <f t="shared" si="4"/>
        <v>0.02777777777777778</v>
      </c>
      <c r="J30" s="41">
        <f t="shared" si="5"/>
        <v>0.14722222222222223</v>
      </c>
      <c r="K30" s="41">
        <f t="shared" si="6"/>
        <v>1.0604166666666668</v>
      </c>
      <c r="L30" s="12">
        <f t="shared" si="7"/>
        <v>0</v>
      </c>
      <c r="M30" s="12">
        <f t="shared" si="8"/>
        <v>0</v>
      </c>
      <c r="N30" s="12">
        <f t="shared" si="9"/>
        <v>1</v>
      </c>
      <c r="O30" s="12">
        <f t="shared" si="10"/>
        <v>1</v>
      </c>
      <c r="P30" s="12">
        <f t="shared" si="11"/>
        <v>2</v>
      </c>
      <c r="Q30" s="87">
        <f t="shared" si="14"/>
        <v>-6</v>
      </c>
      <c r="R30" s="93">
        <f t="shared" si="15"/>
        <v>-13</v>
      </c>
    </row>
    <row r="31" spans="1:18" ht="19.5" customHeight="1">
      <c r="A31" s="113" t="s">
        <v>56</v>
      </c>
      <c r="B31" s="66">
        <v>30</v>
      </c>
      <c r="C31" s="26">
        <f t="shared" si="12"/>
        <v>460</v>
      </c>
      <c r="D31" s="27">
        <f t="shared" si="1"/>
        <v>0.020833333333333332</v>
      </c>
      <c r="E31" s="27">
        <f t="shared" si="2"/>
        <v>0.1736111111111111</v>
      </c>
      <c r="F31" s="72">
        <f t="shared" si="3"/>
        <v>1.090277777777778</v>
      </c>
      <c r="G31" s="80">
        <v>27</v>
      </c>
      <c r="H31" s="40">
        <f t="shared" si="13"/>
        <v>444</v>
      </c>
      <c r="I31" s="41">
        <f t="shared" si="4"/>
        <v>0.01875</v>
      </c>
      <c r="J31" s="41">
        <f t="shared" si="5"/>
        <v>0.16597222222222222</v>
      </c>
      <c r="K31" s="41">
        <f t="shared" si="6"/>
        <v>1.0791666666666666</v>
      </c>
      <c r="L31" s="12">
        <f t="shared" si="7"/>
        <v>0</v>
      </c>
      <c r="M31" s="12">
        <f t="shared" si="8"/>
        <v>0</v>
      </c>
      <c r="N31" s="12">
        <f t="shared" si="9"/>
        <v>1</v>
      </c>
      <c r="O31" s="12">
        <f t="shared" si="10"/>
        <v>1</v>
      </c>
      <c r="P31" s="12">
        <f t="shared" si="11"/>
        <v>2</v>
      </c>
      <c r="Q31" s="87">
        <f t="shared" si="14"/>
        <v>-3</v>
      </c>
      <c r="R31" s="93">
        <f t="shared" si="15"/>
        <v>-16</v>
      </c>
    </row>
    <row r="32" spans="1:18" ht="19.5" customHeight="1" thickBot="1">
      <c r="A32" s="113" t="s">
        <v>57</v>
      </c>
      <c r="B32" s="66">
        <v>30</v>
      </c>
      <c r="C32" s="26">
        <f t="shared" si="12"/>
        <v>490</v>
      </c>
      <c r="D32" s="27">
        <f t="shared" si="1"/>
        <v>0.020833333333333332</v>
      </c>
      <c r="E32" s="27">
        <f t="shared" si="2"/>
        <v>0.19444444444444445</v>
      </c>
      <c r="F32" s="72">
        <f t="shared" si="3"/>
        <v>1.1111111111111112</v>
      </c>
      <c r="G32" s="80">
        <v>20</v>
      </c>
      <c r="H32" s="40">
        <f t="shared" si="13"/>
        <v>464</v>
      </c>
      <c r="I32" s="41">
        <f t="shared" si="4"/>
        <v>0.01388888888888889</v>
      </c>
      <c r="J32" s="41">
        <f t="shared" si="5"/>
        <v>0.1798611111111111</v>
      </c>
      <c r="K32" s="41">
        <f t="shared" si="6"/>
        <v>1.0930555555555554</v>
      </c>
      <c r="L32" s="12">
        <f t="shared" si="7"/>
        <v>0</v>
      </c>
      <c r="M32" s="12">
        <f t="shared" si="8"/>
        <v>0</v>
      </c>
      <c r="N32" s="12">
        <f t="shared" si="9"/>
        <v>1</v>
      </c>
      <c r="O32" s="12">
        <f t="shared" si="10"/>
        <v>1</v>
      </c>
      <c r="P32" s="12">
        <f t="shared" si="11"/>
        <v>2</v>
      </c>
      <c r="Q32" s="87">
        <f t="shared" si="14"/>
        <v>-10</v>
      </c>
      <c r="R32" s="93">
        <f t="shared" si="15"/>
        <v>-26</v>
      </c>
    </row>
    <row r="33" spans="1:18" ht="25.5" customHeight="1" thickBot="1">
      <c r="A33" s="114" t="s">
        <v>43</v>
      </c>
      <c r="B33" s="67"/>
      <c r="C33" s="47">
        <f>(C32-C16)</f>
        <v>280</v>
      </c>
      <c r="D33" s="48">
        <f>C33/24/60</f>
        <v>0.19444444444444445</v>
      </c>
      <c r="E33" s="48"/>
      <c r="F33" s="73"/>
      <c r="G33" s="81"/>
      <c r="H33" s="50">
        <f>(H32-H16)</f>
        <v>259</v>
      </c>
      <c r="I33" s="51">
        <f>H33/24/60</f>
        <v>0.1798611111111111</v>
      </c>
      <c r="J33" s="51"/>
      <c r="K33" s="49"/>
      <c r="L33" s="52"/>
      <c r="M33" s="52"/>
      <c r="N33" s="52"/>
      <c r="O33" s="52"/>
      <c r="P33" s="52"/>
      <c r="Q33" s="88">
        <f>H33-C33</f>
        <v>-21</v>
      </c>
      <c r="R33" s="94">
        <f>R17+Q33</f>
        <v>-26</v>
      </c>
    </row>
    <row r="34" spans="1:18" ht="19.5" customHeight="1">
      <c r="A34" s="113"/>
      <c r="B34" s="66"/>
      <c r="C34" s="30"/>
      <c r="D34" s="27"/>
      <c r="E34" s="27"/>
      <c r="F34" s="72"/>
      <c r="G34" s="80"/>
      <c r="H34" s="42"/>
      <c r="I34" s="41"/>
      <c r="J34" s="41"/>
      <c r="K34" s="41"/>
      <c r="Q34" s="87"/>
      <c r="R34" s="93"/>
    </row>
    <row r="35" spans="1:18" ht="19.5" customHeight="1">
      <c r="A35" s="113" t="s">
        <v>58</v>
      </c>
      <c r="B35" s="66">
        <v>7</v>
      </c>
      <c r="C35" s="26">
        <f>+C32+B35</f>
        <v>497</v>
      </c>
      <c r="D35" s="27">
        <f aca="true" t="shared" si="16" ref="D35:D51">B35/24/60</f>
        <v>0.004861111111111111</v>
      </c>
      <c r="E35" s="27">
        <f aca="true" t="shared" si="17" ref="E35:E51">E34+D35</f>
        <v>0.004861111111111111</v>
      </c>
      <c r="F35" s="72">
        <f aca="true" t="shared" si="18" ref="F35:F51">F$12+C35/24/60</f>
        <v>1.1159722222222221</v>
      </c>
      <c r="G35" s="80">
        <v>10</v>
      </c>
      <c r="H35" s="40">
        <f>+H32+G35</f>
        <v>474</v>
      </c>
      <c r="I35" s="41">
        <f aca="true" t="shared" si="19" ref="I35:I51">G35/24/60</f>
        <v>0.006944444444444445</v>
      </c>
      <c r="J35" s="41">
        <f aca="true" t="shared" si="20" ref="J35:J51">J34+I35</f>
        <v>0.006944444444444445</v>
      </c>
      <c r="K35" s="41">
        <f aca="true" t="shared" si="21" ref="K35:K51">K$12+H35/24/60</f>
        <v>1.1</v>
      </c>
      <c r="L35" s="12">
        <f aca="true" t="shared" si="22" ref="L35:L51">IF(F35&lt;F$4,1,0)</f>
        <v>0</v>
      </c>
      <c r="M35" s="12">
        <f aca="true" t="shared" si="23" ref="M35:M51">IF(F35&lt;F$5,1,0)</f>
        <v>0</v>
      </c>
      <c r="N35" s="12">
        <f aca="true" t="shared" si="24" ref="N35:N51">IF(F35&gt;F$6+1,1,0)</f>
        <v>1</v>
      </c>
      <c r="O35" s="12">
        <f aca="true" t="shared" si="25" ref="O35:O51">IF(F35&gt;F$7+1,1,0)</f>
        <v>1</v>
      </c>
      <c r="P35" s="12">
        <f aca="true" t="shared" si="26" ref="P35:P51">SUM(L35:O35)</f>
        <v>2</v>
      </c>
      <c r="Q35" s="87">
        <f>G35-B35</f>
        <v>3</v>
      </c>
      <c r="R35" s="93">
        <f>H35-C35</f>
        <v>-23</v>
      </c>
    </row>
    <row r="36" spans="1:18" ht="19.5" customHeight="1">
      <c r="A36" s="113" t="s">
        <v>59</v>
      </c>
      <c r="B36" s="66">
        <v>30</v>
      </c>
      <c r="C36" s="26">
        <f aca="true" t="shared" si="27" ref="C36:C51">+C35+B36</f>
        <v>527</v>
      </c>
      <c r="D36" s="27">
        <f t="shared" si="16"/>
        <v>0.020833333333333332</v>
      </c>
      <c r="E36" s="27">
        <f t="shared" si="17"/>
        <v>0.025694444444444443</v>
      </c>
      <c r="F36" s="72">
        <f t="shared" si="18"/>
        <v>1.1368055555555556</v>
      </c>
      <c r="G36" s="80">
        <v>30</v>
      </c>
      <c r="H36" s="40">
        <f aca="true" t="shared" si="28" ref="H36:H51">+H35+G36</f>
        <v>504</v>
      </c>
      <c r="I36" s="41">
        <f t="shared" si="19"/>
        <v>0.020833333333333332</v>
      </c>
      <c r="J36" s="41">
        <f t="shared" si="20"/>
        <v>0.027777777777777776</v>
      </c>
      <c r="K36" s="41">
        <f t="shared" si="21"/>
        <v>1.1208333333333333</v>
      </c>
      <c r="L36" s="12">
        <f t="shared" si="22"/>
        <v>0</v>
      </c>
      <c r="M36" s="12">
        <f t="shared" si="23"/>
        <v>0</v>
      </c>
      <c r="N36" s="12">
        <f t="shared" si="24"/>
        <v>1</v>
      </c>
      <c r="O36" s="12">
        <f t="shared" si="25"/>
        <v>1</v>
      </c>
      <c r="P36" s="12">
        <f t="shared" si="26"/>
        <v>2</v>
      </c>
      <c r="Q36" s="87">
        <f aca="true" t="shared" si="29" ref="Q36:Q51">G36-B36</f>
        <v>0</v>
      </c>
      <c r="R36" s="93">
        <f aca="true" t="shared" si="30" ref="R36:R51">H36-C36</f>
        <v>-23</v>
      </c>
    </row>
    <row r="37" spans="1:18" ht="19.5" customHeight="1">
      <c r="A37" s="113" t="s">
        <v>60</v>
      </c>
      <c r="B37" s="66">
        <v>23</v>
      </c>
      <c r="C37" s="26">
        <f t="shared" si="27"/>
        <v>550</v>
      </c>
      <c r="D37" s="27">
        <f t="shared" si="16"/>
        <v>0.015972222222222224</v>
      </c>
      <c r="E37" s="27">
        <f t="shared" si="17"/>
        <v>0.04166666666666667</v>
      </c>
      <c r="F37" s="72">
        <f t="shared" si="18"/>
        <v>1.152777777777778</v>
      </c>
      <c r="G37" s="80">
        <v>23</v>
      </c>
      <c r="H37" s="40">
        <f t="shared" si="28"/>
        <v>527</v>
      </c>
      <c r="I37" s="41">
        <f t="shared" si="19"/>
        <v>0.015972222222222224</v>
      </c>
      <c r="J37" s="41">
        <f t="shared" si="20"/>
        <v>0.04375</v>
      </c>
      <c r="K37" s="41">
        <f t="shared" si="21"/>
        <v>1.1368055555555556</v>
      </c>
      <c r="L37" s="12">
        <f t="shared" si="22"/>
        <v>0</v>
      </c>
      <c r="M37" s="12">
        <f t="shared" si="23"/>
        <v>0</v>
      </c>
      <c r="N37" s="12">
        <f t="shared" si="24"/>
        <v>1</v>
      </c>
      <c r="O37" s="12">
        <f t="shared" si="25"/>
        <v>1</v>
      </c>
      <c r="P37" s="12">
        <f t="shared" si="26"/>
        <v>2</v>
      </c>
      <c r="Q37" s="87">
        <f t="shared" si="29"/>
        <v>0</v>
      </c>
      <c r="R37" s="93">
        <f t="shared" si="30"/>
        <v>-23</v>
      </c>
    </row>
    <row r="38" spans="1:18" ht="19.5" customHeight="1">
      <c r="A38" s="113" t="s">
        <v>62</v>
      </c>
      <c r="B38" s="66">
        <v>32</v>
      </c>
      <c r="C38" s="26">
        <f t="shared" si="27"/>
        <v>582</v>
      </c>
      <c r="D38" s="27">
        <f t="shared" si="16"/>
        <v>0.02222222222222222</v>
      </c>
      <c r="E38" s="27">
        <f t="shared" si="17"/>
        <v>0.06388888888888888</v>
      </c>
      <c r="F38" s="72">
        <f t="shared" si="18"/>
        <v>1.175</v>
      </c>
      <c r="G38" s="80">
        <v>32</v>
      </c>
      <c r="H38" s="40">
        <f>+H37+G38</f>
        <v>559</v>
      </c>
      <c r="I38" s="41">
        <f>G38/24/60</f>
        <v>0.02222222222222222</v>
      </c>
      <c r="J38" s="41">
        <f t="shared" si="20"/>
        <v>0.06597222222222221</v>
      </c>
      <c r="K38" s="41">
        <f t="shared" si="21"/>
        <v>1.1590277777777778</v>
      </c>
      <c r="L38" s="12">
        <f t="shared" si="22"/>
        <v>0</v>
      </c>
      <c r="M38" s="12">
        <f t="shared" si="23"/>
        <v>0</v>
      </c>
      <c r="N38" s="12">
        <f t="shared" si="24"/>
        <v>1</v>
      </c>
      <c r="O38" s="12">
        <f t="shared" si="25"/>
        <v>1</v>
      </c>
      <c r="P38" s="12">
        <f t="shared" si="26"/>
        <v>2</v>
      </c>
      <c r="Q38" s="87">
        <f t="shared" si="29"/>
        <v>0</v>
      </c>
      <c r="R38" s="93">
        <f t="shared" si="30"/>
        <v>-23</v>
      </c>
    </row>
    <row r="39" spans="1:18" ht="19.5" customHeight="1">
      <c r="A39" s="113" t="s">
        <v>61</v>
      </c>
      <c r="B39" s="66">
        <v>10</v>
      </c>
      <c r="C39" s="26">
        <f t="shared" si="27"/>
        <v>592</v>
      </c>
      <c r="D39" s="27">
        <f t="shared" si="16"/>
        <v>0.006944444444444445</v>
      </c>
      <c r="E39" s="27">
        <f t="shared" si="17"/>
        <v>0.07083333333333333</v>
      </c>
      <c r="F39" s="72">
        <f t="shared" si="18"/>
        <v>1.1819444444444445</v>
      </c>
      <c r="G39" s="80">
        <v>10</v>
      </c>
      <c r="H39" s="40">
        <f t="shared" si="28"/>
        <v>569</v>
      </c>
      <c r="I39" s="41">
        <f t="shared" si="19"/>
        <v>0.006944444444444445</v>
      </c>
      <c r="J39" s="41">
        <f t="shared" si="20"/>
        <v>0.07291666666666666</v>
      </c>
      <c r="K39" s="41">
        <f t="shared" si="21"/>
        <v>1.1659722222222222</v>
      </c>
      <c r="L39" s="12">
        <f t="shared" si="22"/>
        <v>0</v>
      </c>
      <c r="M39" s="12">
        <f t="shared" si="23"/>
        <v>0</v>
      </c>
      <c r="N39" s="12">
        <f t="shared" si="24"/>
        <v>1</v>
      </c>
      <c r="O39" s="12">
        <f t="shared" si="25"/>
        <v>1</v>
      </c>
      <c r="P39" s="12">
        <f t="shared" si="26"/>
        <v>2</v>
      </c>
      <c r="Q39" s="87">
        <f t="shared" si="29"/>
        <v>0</v>
      </c>
      <c r="R39" s="93">
        <f t="shared" si="30"/>
        <v>-23</v>
      </c>
    </row>
    <row r="40" spans="1:18" ht="19.5" customHeight="1">
      <c r="A40" s="113" t="s">
        <v>63</v>
      </c>
      <c r="B40" s="66">
        <v>14</v>
      </c>
      <c r="C40" s="26">
        <f t="shared" si="27"/>
        <v>606</v>
      </c>
      <c r="D40" s="27">
        <f t="shared" si="16"/>
        <v>0.009722222222222222</v>
      </c>
      <c r="E40" s="27">
        <f t="shared" si="17"/>
        <v>0.08055555555555555</v>
      </c>
      <c r="F40" s="72">
        <f t="shared" si="18"/>
        <v>1.1916666666666667</v>
      </c>
      <c r="G40" s="80">
        <v>19</v>
      </c>
      <c r="H40" s="40">
        <f t="shared" si="28"/>
        <v>588</v>
      </c>
      <c r="I40" s="41">
        <f t="shared" si="19"/>
        <v>0.013194444444444444</v>
      </c>
      <c r="J40" s="41">
        <f t="shared" si="20"/>
        <v>0.0861111111111111</v>
      </c>
      <c r="K40" s="41">
        <f t="shared" si="21"/>
        <v>1.1791666666666667</v>
      </c>
      <c r="L40" s="12">
        <f t="shared" si="22"/>
        <v>0</v>
      </c>
      <c r="M40" s="12">
        <f t="shared" si="23"/>
        <v>0</v>
      </c>
      <c r="N40" s="12">
        <f t="shared" si="24"/>
        <v>1</v>
      </c>
      <c r="O40" s="12">
        <f t="shared" si="25"/>
        <v>1</v>
      </c>
      <c r="P40" s="12">
        <f t="shared" si="26"/>
        <v>2</v>
      </c>
      <c r="Q40" s="87">
        <f t="shared" si="29"/>
        <v>5</v>
      </c>
      <c r="R40" s="93">
        <f t="shared" si="30"/>
        <v>-18</v>
      </c>
    </row>
    <row r="41" spans="1:18" ht="19.5" customHeight="1">
      <c r="A41" s="113" t="s">
        <v>64</v>
      </c>
      <c r="B41" s="66">
        <v>10</v>
      </c>
      <c r="C41" s="26">
        <f t="shared" si="27"/>
        <v>616</v>
      </c>
      <c r="D41" s="27">
        <f t="shared" si="16"/>
        <v>0.006944444444444445</v>
      </c>
      <c r="E41" s="27">
        <f t="shared" si="17"/>
        <v>0.0875</v>
      </c>
      <c r="F41" s="72">
        <f t="shared" si="18"/>
        <v>1.198611111111111</v>
      </c>
      <c r="G41" s="80">
        <v>10</v>
      </c>
      <c r="H41" s="40">
        <f t="shared" si="28"/>
        <v>598</v>
      </c>
      <c r="I41" s="41">
        <f t="shared" si="19"/>
        <v>0.006944444444444445</v>
      </c>
      <c r="J41" s="41">
        <f t="shared" si="20"/>
        <v>0.09305555555555554</v>
      </c>
      <c r="K41" s="41">
        <f t="shared" si="21"/>
        <v>1.1861111111111111</v>
      </c>
      <c r="L41" s="12">
        <f t="shared" si="22"/>
        <v>0</v>
      </c>
      <c r="M41" s="12">
        <f t="shared" si="23"/>
        <v>0</v>
      </c>
      <c r="N41" s="12">
        <f t="shared" si="24"/>
        <v>1</v>
      </c>
      <c r="O41" s="12">
        <f t="shared" si="25"/>
        <v>1</v>
      </c>
      <c r="P41" s="12">
        <f t="shared" si="26"/>
        <v>2</v>
      </c>
      <c r="Q41" s="87">
        <f t="shared" si="29"/>
        <v>0</v>
      </c>
      <c r="R41" s="93">
        <f t="shared" si="30"/>
        <v>-18</v>
      </c>
    </row>
    <row r="42" spans="1:18" ht="19.5" customHeight="1">
      <c r="A42" s="113" t="s">
        <v>65</v>
      </c>
      <c r="B42" s="66">
        <v>14</v>
      </c>
      <c r="C42" s="26">
        <f t="shared" si="27"/>
        <v>630</v>
      </c>
      <c r="D42" s="27">
        <f t="shared" si="16"/>
        <v>0.009722222222222222</v>
      </c>
      <c r="E42" s="27">
        <f t="shared" si="17"/>
        <v>0.09722222222222221</v>
      </c>
      <c r="F42" s="72">
        <f t="shared" si="18"/>
        <v>1.2083333333333335</v>
      </c>
      <c r="G42" s="80">
        <v>14</v>
      </c>
      <c r="H42" s="40">
        <f t="shared" si="28"/>
        <v>612</v>
      </c>
      <c r="I42" s="41">
        <f t="shared" si="19"/>
        <v>0.009722222222222222</v>
      </c>
      <c r="J42" s="41">
        <f t="shared" si="20"/>
        <v>0.10277777777777777</v>
      </c>
      <c r="K42" s="41">
        <f t="shared" si="21"/>
        <v>1.1958333333333333</v>
      </c>
      <c r="L42" s="12">
        <f t="shared" si="22"/>
        <v>0</v>
      </c>
      <c r="M42" s="12">
        <f t="shared" si="23"/>
        <v>0</v>
      </c>
      <c r="N42" s="12">
        <f t="shared" si="24"/>
        <v>1</v>
      </c>
      <c r="O42" s="12">
        <f t="shared" si="25"/>
        <v>1</v>
      </c>
      <c r="P42" s="12">
        <f t="shared" si="26"/>
        <v>2</v>
      </c>
      <c r="Q42" s="87">
        <f t="shared" si="29"/>
        <v>0</v>
      </c>
      <c r="R42" s="93">
        <f t="shared" si="30"/>
        <v>-18</v>
      </c>
    </row>
    <row r="43" spans="1:18" ht="19.5" customHeight="1">
      <c r="A43" s="113" t="s">
        <v>66</v>
      </c>
      <c r="B43" s="66">
        <v>43</v>
      </c>
      <c r="C43" s="26">
        <f t="shared" si="27"/>
        <v>673</v>
      </c>
      <c r="D43" s="27">
        <f t="shared" si="16"/>
        <v>0.029861111111111113</v>
      </c>
      <c r="E43" s="27">
        <f t="shared" si="17"/>
        <v>0.12708333333333333</v>
      </c>
      <c r="F43" s="72">
        <f t="shared" si="18"/>
        <v>1.2381944444444444</v>
      </c>
      <c r="G43" s="80">
        <v>43</v>
      </c>
      <c r="H43" s="40">
        <f t="shared" si="28"/>
        <v>655</v>
      </c>
      <c r="I43" s="41">
        <f t="shared" si="19"/>
        <v>0.029861111111111113</v>
      </c>
      <c r="J43" s="41">
        <f t="shared" si="20"/>
        <v>0.1326388888888889</v>
      </c>
      <c r="K43" s="41">
        <f t="shared" si="21"/>
        <v>1.2256944444444444</v>
      </c>
      <c r="L43" s="12">
        <f t="shared" si="22"/>
        <v>0</v>
      </c>
      <c r="M43" s="12">
        <f t="shared" si="23"/>
        <v>0</v>
      </c>
      <c r="N43" s="12">
        <f t="shared" si="24"/>
        <v>1</v>
      </c>
      <c r="O43" s="12">
        <f t="shared" si="25"/>
        <v>1</v>
      </c>
      <c r="P43" s="12">
        <f t="shared" si="26"/>
        <v>2</v>
      </c>
      <c r="Q43" s="87">
        <f t="shared" si="29"/>
        <v>0</v>
      </c>
      <c r="R43" s="93">
        <f t="shared" si="30"/>
        <v>-18</v>
      </c>
    </row>
    <row r="44" spans="1:18" ht="19.5" customHeight="1">
      <c r="A44" s="113" t="s">
        <v>67</v>
      </c>
      <c r="B44" s="66">
        <v>38</v>
      </c>
      <c r="C44" s="26">
        <f t="shared" si="27"/>
        <v>711</v>
      </c>
      <c r="D44" s="27">
        <f t="shared" si="16"/>
        <v>0.02638888888888889</v>
      </c>
      <c r="E44" s="27">
        <f t="shared" si="17"/>
        <v>0.1534722222222222</v>
      </c>
      <c r="F44" s="72">
        <f t="shared" si="18"/>
        <v>1.2645833333333334</v>
      </c>
      <c r="G44" s="80">
        <v>34</v>
      </c>
      <c r="H44" s="40">
        <f t="shared" si="28"/>
        <v>689</v>
      </c>
      <c r="I44" s="41">
        <f t="shared" si="19"/>
        <v>0.023611111111111114</v>
      </c>
      <c r="J44" s="41">
        <f t="shared" si="20"/>
        <v>0.15625</v>
      </c>
      <c r="K44" s="41">
        <f t="shared" si="21"/>
        <v>1.2493055555555554</v>
      </c>
      <c r="L44" s="12">
        <f t="shared" si="22"/>
        <v>0</v>
      </c>
      <c r="M44" s="12">
        <f t="shared" si="23"/>
        <v>0</v>
      </c>
      <c r="N44" s="12">
        <f t="shared" si="24"/>
        <v>1</v>
      </c>
      <c r="O44" s="12">
        <f t="shared" si="25"/>
        <v>1</v>
      </c>
      <c r="P44" s="12">
        <f t="shared" si="26"/>
        <v>2</v>
      </c>
      <c r="Q44" s="87">
        <f t="shared" si="29"/>
        <v>-4</v>
      </c>
      <c r="R44" s="93">
        <f t="shared" si="30"/>
        <v>-22</v>
      </c>
    </row>
    <row r="45" spans="1:18" ht="19.5" customHeight="1">
      <c r="A45" s="113" t="s">
        <v>68</v>
      </c>
      <c r="B45" s="66">
        <v>26</v>
      </c>
      <c r="C45" s="26">
        <f t="shared" si="27"/>
        <v>737</v>
      </c>
      <c r="D45" s="27">
        <f t="shared" si="16"/>
        <v>0.018055555555555554</v>
      </c>
      <c r="E45" s="27">
        <f t="shared" si="17"/>
        <v>0.17152777777777775</v>
      </c>
      <c r="F45" s="72">
        <f t="shared" si="18"/>
        <v>1.2826388888888889</v>
      </c>
      <c r="G45" s="80">
        <v>24</v>
      </c>
      <c r="H45" s="40">
        <f t="shared" si="28"/>
        <v>713</v>
      </c>
      <c r="I45" s="41">
        <f t="shared" si="19"/>
        <v>0.016666666666666666</v>
      </c>
      <c r="J45" s="41">
        <f t="shared" si="20"/>
        <v>0.17291666666666666</v>
      </c>
      <c r="K45" s="41">
        <f t="shared" si="21"/>
        <v>1.2659722222222223</v>
      </c>
      <c r="L45" s="12">
        <f t="shared" si="22"/>
        <v>0</v>
      </c>
      <c r="M45" s="12">
        <f t="shared" si="23"/>
        <v>0</v>
      </c>
      <c r="N45" s="12">
        <f t="shared" si="24"/>
        <v>1</v>
      </c>
      <c r="O45" s="12">
        <f t="shared" si="25"/>
        <v>1</v>
      </c>
      <c r="P45" s="12">
        <f t="shared" si="26"/>
        <v>2</v>
      </c>
      <c r="Q45" s="87">
        <f t="shared" si="29"/>
        <v>-2</v>
      </c>
      <c r="R45" s="93">
        <f t="shared" si="30"/>
        <v>-24</v>
      </c>
    </row>
    <row r="46" spans="1:18" ht="19.5" customHeight="1">
      <c r="A46" s="113" t="s">
        <v>69</v>
      </c>
      <c r="B46" s="66">
        <v>25</v>
      </c>
      <c r="C46" s="26">
        <f t="shared" si="27"/>
        <v>762</v>
      </c>
      <c r="D46" s="27">
        <f t="shared" si="16"/>
        <v>0.017361111111111112</v>
      </c>
      <c r="E46" s="27">
        <f t="shared" si="17"/>
        <v>0.18888888888888886</v>
      </c>
      <c r="F46" s="72">
        <f t="shared" si="18"/>
        <v>1.3</v>
      </c>
      <c r="G46" s="80">
        <v>24</v>
      </c>
      <c r="H46" s="40">
        <f t="shared" si="28"/>
        <v>737</v>
      </c>
      <c r="I46" s="41">
        <f t="shared" si="19"/>
        <v>0.016666666666666666</v>
      </c>
      <c r="J46" s="41">
        <f t="shared" si="20"/>
        <v>0.18958333333333333</v>
      </c>
      <c r="K46" s="41">
        <f t="shared" si="21"/>
        <v>1.2826388888888889</v>
      </c>
      <c r="L46" s="12">
        <f t="shared" si="22"/>
        <v>0</v>
      </c>
      <c r="M46" s="12">
        <f t="shared" si="23"/>
        <v>0</v>
      </c>
      <c r="N46" s="12">
        <f t="shared" si="24"/>
        <v>1</v>
      </c>
      <c r="O46" s="12">
        <f t="shared" si="25"/>
        <v>1</v>
      </c>
      <c r="P46" s="12">
        <f t="shared" si="26"/>
        <v>2</v>
      </c>
      <c r="Q46" s="87">
        <f t="shared" si="29"/>
        <v>-1</v>
      </c>
      <c r="R46" s="93">
        <f t="shared" si="30"/>
        <v>-25</v>
      </c>
    </row>
    <row r="47" spans="1:18" ht="19.5" customHeight="1">
      <c r="A47" s="113" t="s">
        <v>70</v>
      </c>
      <c r="B47" s="66">
        <v>20</v>
      </c>
      <c r="C47" s="26">
        <f t="shared" si="27"/>
        <v>782</v>
      </c>
      <c r="D47" s="27">
        <f t="shared" si="16"/>
        <v>0.01388888888888889</v>
      </c>
      <c r="E47" s="27">
        <f t="shared" si="17"/>
        <v>0.20277777777777775</v>
      </c>
      <c r="F47" s="72">
        <f t="shared" si="18"/>
        <v>1.313888888888889</v>
      </c>
      <c r="G47" s="80">
        <v>15</v>
      </c>
      <c r="H47" s="40">
        <f t="shared" si="28"/>
        <v>752</v>
      </c>
      <c r="I47" s="41">
        <f t="shared" si="19"/>
        <v>0.010416666666666666</v>
      </c>
      <c r="J47" s="41">
        <f t="shared" si="20"/>
        <v>0.19999999999999998</v>
      </c>
      <c r="K47" s="41">
        <f t="shared" si="21"/>
        <v>1.2930555555555556</v>
      </c>
      <c r="L47" s="12">
        <f t="shared" si="22"/>
        <v>0</v>
      </c>
      <c r="M47" s="12">
        <f t="shared" si="23"/>
        <v>0</v>
      </c>
      <c r="N47" s="12">
        <f t="shared" si="24"/>
        <v>1</v>
      </c>
      <c r="O47" s="12">
        <f t="shared" si="25"/>
        <v>1</v>
      </c>
      <c r="P47" s="12">
        <f t="shared" si="26"/>
        <v>2</v>
      </c>
      <c r="Q47" s="87">
        <f t="shared" si="29"/>
        <v>-5</v>
      </c>
      <c r="R47" s="93">
        <f t="shared" si="30"/>
        <v>-30</v>
      </c>
    </row>
    <row r="48" spans="1:18" ht="19.5" customHeight="1">
      <c r="A48" s="113" t="s">
        <v>71</v>
      </c>
      <c r="B48" s="66">
        <v>17</v>
      </c>
      <c r="C48" s="26">
        <f t="shared" si="27"/>
        <v>799</v>
      </c>
      <c r="D48" s="27">
        <f t="shared" si="16"/>
        <v>0.011805555555555557</v>
      </c>
      <c r="E48" s="27">
        <f t="shared" si="17"/>
        <v>0.21458333333333332</v>
      </c>
      <c r="F48" s="72">
        <f t="shared" si="18"/>
        <v>1.3256944444444443</v>
      </c>
      <c r="G48" s="80">
        <v>14</v>
      </c>
      <c r="H48" s="40">
        <f t="shared" si="28"/>
        <v>766</v>
      </c>
      <c r="I48" s="41">
        <f t="shared" si="19"/>
        <v>0.009722222222222222</v>
      </c>
      <c r="J48" s="41">
        <f t="shared" si="20"/>
        <v>0.2097222222222222</v>
      </c>
      <c r="K48" s="41">
        <f t="shared" si="21"/>
        <v>1.3027777777777778</v>
      </c>
      <c r="L48" s="12">
        <f t="shared" si="22"/>
        <v>0</v>
      </c>
      <c r="M48" s="12">
        <f t="shared" si="23"/>
        <v>0</v>
      </c>
      <c r="N48" s="12">
        <f t="shared" si="24"/>
        <v>1</v>
      </c>
      <c r="O48" s="12">
        <f t="shared" si="25"/>
        <v>1</v>
      </c>
      <c r="P48" s="12">
        <f t="shared" si="26"/>
        <v>2</v>
      </c>
      <c r="Q48" s="87">
        <f t="shared" si="29"/>
        <v>-3</v>
      </c>
      <c r="R48" s="93">
        <f t="shared" si="30"/>
        <v>-33</v>
      </c>
    </row>
    <row r="49" spans="1:18" ht="19.5" customHeight="1">
      <c r="A49" s="113" t="s">
        <v>72</v>
      </c>
      <c r="B49" s="66">
        <v>16</v>
      </c>
      <c r="C49" s="26">
        <f t="shared" si="27"/>
        <v>815</v>
      </c>
      <c r="D49" s="27">
        <f t="shared" si="16"/>
        <v>0.01111111111111111</v>
      </c>
      <c r="E49" s="27">
        <f t="shared" si="17"/>
        <v>0.22569444444444442</v>
      </c>
      <c r="F49" s="72">
        <f t="shared" si="18"/>
        <v>1.3368055555555556</v>
      </c>
      <c r="G49" s="80">
        <v>13</v>
      </c>
      <c r="H49" s="40">
        <f t="shared" si="28"/>
        <v>779</v>
      </c>
      <c r="I49" s="41">
        <f t="shared" si="19"/>
        <v>0.009027777777777777</v>
      </c>
      <c r="J49" s="41">
        <f t="shared" si="20"/>
        <v>0.21874999999999997</v>
      </c>
      <c r="K49" s="41">
        <f t="shared" si="21"/>
        <v>1.3118055555555557</v>
      </c>
      <c r="L49" s="12">
        <f t="shared" si="22"/>
        <v>0</v>
      </c>
      <c r="M49" s="12">
        <f t="shared" si="23"/>
        <v>0</v>
      </c>
      <c r="N49" s="12">
        <f t="shared" si="24"/>
        <v>1</v>
      </c>
      <c r="O49" s="12">
        <f t="shared" si="25"/>
        <v>1</v>
      </c>
      <c r="P49" s="12">
        <f t="shared" si="26"/>
        <v>2</v>
      </c>
      <c r="Q49" s="87">
        <f t="shared" si="29"/>
        <v>-3</v>
      </c>
      <c r="R49" s="93">
        <f t="shared" si="30"/>
        <v>-36</v>
      </c>
    </row>
    <row r="50" spans="1:18" ht="19.5" customHeight="1">
      <c r="A50" s="113" t="s">
        <v>73</v>
      </c>
      <c r="B50" s="66">
        <v>40</v>
      </c>
      <c r="C50" s="26">
        <f t="shared" si="27"/>
        <v>855</v>
      </c>
      <c r="D50" s="27">
        <f t="shared" si="16"/>
        <v>0.02777777777777778</v>
      </c>
      <c r="E50" s="27">
        <f t="shared" si="17"/>
        <v>0.2534722222222222</v>
      </c>
      <c r="F50" s="72">
        <f t="shared" si="18"/>
        <v>1.3645833333333335</v>
      </c>
      <c r="G50" s="80">
        <v>35</v>
      </c>
      <c r="H50" s="40">
        <f t="shared" si="28"/>
        <v>814</v>
      </c>
      <c r="I50" s="41">
        <f t="shared" si="19"/>
        <v>0.024305555555555556</v>
      </c>
      <c r="J50" s="41">
        <f t="shared" si="20"/>
        <v>0.24305555555555552</v>
      </c>
      <c r="K50" s="41">
        <f t="shared" si="21"/>
        <v>1.3361111111111112</v>
      </c>
      <c r="L50" s="12">
        <f t="shared" si="22"/>
        <v>0</v>
      </c>
      <c r="M50" s="12">
        <f t="shared" si="23"/>
        <v>0</v>
      </c>
      <c r="N50" s="12">
        <f t="shared" si="24"/>
        <v>1</v>
      </c>
      <c r="O50" s="12">
        <f t="shared" si="25"/>
        <v>1</v>
      </c>
      <c r="P50" s="12">
        <f t="shared" si="26"/>
        <v>2</v>
      </c>
      <c r="Q50" s="87">
        <f t="shared" si="29"/>
        <v>-5</v>
      </c>
      <c r="R50" s="93">
        <f t="shared" si="30"/>
        <v>-41</v>
      </c>
    </row>
    <row r="51" spans="1:18" ht="19.5" customHeight="1" thickBot="1">
      <c r="A51" s="113" t="s">
        <v>74</v>
      </c>
      <c r="B51" s="66">
        <v>40</v>
      </c>
      <c r="C51" s="26">
        <f t="shared" si="27"/>
        <v>895</v>
      </c>
      <c r="D51" s="27">
        <f t="shared" si="16"/>
        <v>0.02777777777777778</v>
      </c>
      <c r="E51" s="27">
        <f t="shared" si="17"/>
        <v>0.28125</v>
      </c>
      <c r="F51" s="72">
        <f t="shared" si="18"/>
        <v>1.3923611111111112</v>
      </c>
      <c r="G51" s="80">
        <v>40</v>
      </c>
      <c r="H51" s="40">
        <f t="shared" si="28"/>
        <v>854</v>
      </c>
      <c r="I51" s="41">
        <f t="shared" si="19"/>
        <v>0.02777777777777778</v>
      </c>
      <c r="J51" s="41">
        <f t="shared" si="20"/>
        <v>0.2708333333333333</v>
      </c>
      <c r="K51" s="41">
        <f t="shared" si="21"/>
        <v>1.363888888888889</v>
      </c>
      <c r="L51" s="12">
        <f t="shared" si="22"/>
        <v>0</v>
      </c>
      <c r="M51" s="12">
        <f t="shared" si="23"/>
        <v>0</v>
      </c>
      <c r="N51" s="12">
        <f t="shared" si="24"/>
        <v>1</v>
      </c>
      <c r="O51" s="12">
        <f t="shared" si="25"/>
        <v>1</v>
      </c>
      <c r="P51" s="12">
        <f t="shared" si="26"/>
        <v>2</v>
      </c>
      <c r="Q51" s="87">
        <f t="shared" si="29"/>
        <v>0</v>
      </c>
      <c r="R51" s="93">
        <f t="shared" si="30"/>
        <v>-41</v>
      </c>
    </row>
    <row r="52" spans="1:18" ht="25.5" customHeight="1" thickBot="1">
      <c r="A52" s="114" t="s">
        <v>43</v>
      </c>
      <c r="B52" s="67"/>
      <c r="C52" s="47">
        <f>(C51-C32)</f>
        <v>405</v>
      </c>
      <c r="D52" s="48">
        <f>C52/24/60</f>
        <v>0.28125</v>
      </c>
      <c r="E52" s="48"/>
      <c r="F52" s="73"/>
      <c r="G52" s="81"/>
      <c r="H52" s="50">
        <f>(H51-H32)</f>
        <v>390</v>
      </c>
      <c r="I52" s="51">
        <f>H52/24/60</f>
        <v>0.2708333333333333</v>
      </c>
      <c r="J52" s="51"/>
      <c r="K52" s="49"/>
      <c r="L52" s="52"/>
      <c r="M52" s="52"/>
      <c r="N52" s="52"/>
      <c r="O52" s="52"/>
      <c r="P52" s="52"/>
      <c r="Q52" s="88">
        <f>H52-C52</f>
        <v>-15</v>
      </c>
      <c r="R52" s="94">
        <f>R33+Q52</f>
        <v>-41</v>
      </c>
    </row>
    <row r="53" spans="1:18" ht="19.5" customHeight="1">
      <c r="A53" s="113"/>
      <c r="B53" s="66"/>
      <c r="C53" s="30"/>
      <c r="D53" s="27"/>
      <c r="E53" s="27"/>
      <c r="F53" s="72"/>
      <c r="G53" s="80"/>
      <c r="H53" s="42"/>
      <c r="I53" s="41"/>
      <c r="J53" s="41"/>
      <c r="K53" s="41"/>
      <c r="Q53" s="87"/>
      <c r="R53" s="93"/>
    </row>
    <row r="54" spans="1:18" ht="19.5" customHeight="1">
      <c r="A54" s="113" t="s">
        <v>75</v>
      </c>
      <c r="B54" s="66">
        <v>10</v>
      </c>
      <c r="C54" s="26">
        <f>+C51+B54</f>
        <v>905</v>
      </c>
      <c r="D54" s="27">
        <f aca="true" t="shared" si="31" ref="D54:D64">B54/24/60</f>
        <v>0.006944444444444445</v>
      </c>
      <c r="E54" s="27">
        <f aca="true" t="shared" si="32" ref="E54:E64">E53+D54</f>
        <v>0.006944444444444445</v>
      </c>
      <c r="F54" s="72">
        <f aca="true" t="shared" si="33" ref="F54:F64">F$12+C54/24/60</f>
        <v>1.3993055555555556</v>
      </c>
      <c r="G54" s="80">
        <v>8</v>
      </c>
      <c r="H54" s="40">
        <f>+H51+G54</f>
        <v>862</v>
      </c>
      <c r="I54" s="41">
        <f aca="true" t="shared" si="34" ref="I54:I64">G54/24/60</f>
        <v>0.005555555555555555</v>
      </c>
      <c r="J54" s="41">
        <f aca="true" t="shared" si="35" ref="J54:J64">J53+I54</f>
        <v>0.005555555555555555</v>
      </c>
      <c r="K54" s="41">
        <f aca="true" t="shared" si="36" ref="K54:K64">K$12+H54/24/60</f>
        <v>1.3694444444444445</v>
      </c>
      <c r="L54" s="12">
        <f aca="true" t="shared" si="37" ref="L54:L64">IF(F54&lt;F$4,1,0)</f>
        <v>0</v>
      </c>
      <c r="M54" s="12">
        <f aca="true" t="shared" si="38" ref="M54:M64">IF(F54&lt;F$5,1,0)</f>
        <v>0</v>
      </c>
      <c r="N54" s="12">
        <f aca="true" t="shared" si="39" ref="N54:N64">IF(F54&gt;F$6+1,1,0)</f>
        <v>1</v>
      </c>
      <c r="O54" s="12">
        <f aca="true" t="shared" si="40" ref="O54:O64">IF(F54&gt;F$7+1,1,0)</f>
        <v>1</v>
      </c>
      <c r="P54" s="12">
        <f aca="true" t="shared" si="41" ref="P54:P64">SUM(L54:O54)</f>
        <v>2</v>
      </c>
      <c r="Q54" s="87">
        <f>G54-B54</f>
        <v>-2</v>
      </c>
      <c r="R54" s="93">
        <f>H54-C54</f>
        <v>-43</v>
      </c>
    </row>
    <row r="55" spans="1:18" ht="19.5" customHeight="1">
      <c r="A55" s="113" t="s">
        <v>76</v>
      </c>
      <c r="B55" s="66">
        <v>46</v>
      </c>
      <c r="C55" s="26">
        <f aca="true" t="shared" si="42" ref="C55:C64">+C54+B55</f>
        <v>951</v>
      </c>
      <c r="D55" s="27">
        <f t="shared" si="31"/>
        <v>0.03194444444444445</v>
      </c>
      <c r="E55" s="27">
        <f t="shared" si="32"/>
        <v>0.038888888888888896</v>
      </c>
      <c r="F55" s="72">
        <f t="shared" si="33"/>
        <v>1.43125</v>
      </c>
      <c r="G55" s="80">
        <v>45</v>
      </c>
      <c r="H55" s="40">
        <f aca="true" t="shared" si="43" ref="H55:H64">+H54+G55</f>
        <v>907</v>
      </c>
      <c r="I55" s="41">
        <f t="shared" si="34"/>
        <v>0.03125</v>
      </c>
      <c r="J55" s="41">
        <f t="shared" si="35"/>
        <v>0.03680555555555556</v>
      </c>
      <c r="K55" s="41">
        <f t="shared" si="36"/>
        <v>1.4006944444444445</v>
      </c>
      <c r="L55" s="12">
        <f t="shared" si="37"/>
        <v>0</v>
      </c>
      <c r="M55" s="12">
        <f t="shared" si="38"/>
        <v>0</v>
      </c>
      <c r="N55" s="12">
        <f t="shared" si="39"/>
        <v>1</v>
      </c>
      <c r="O55" s="12">
        <f t="shared" si="40"/>
        <v>1</v>
      </c>
      <c r="P55" s="12">
        <f t="shared" si="41"/>
        <v>2</v>
      </c>
      <c r="Q55" s="87">
        <f aca="true" t="shared" si="44" ref="Q55:Q64">G55-B55</f>
        <v>-1</v>
      </c>
      <c r="R55" s="93">
        <f aca="true" t="shared" si="45" ref="R55:R64">H55-C55</f>
        <v>-44</v>
      </c>
    </row>
    <row r="56" spans="1:18" ht="19.5" customHeight="1">
      <c r="A56" s="113" t="s">
        <v>77</v>
      </c>
      <c r="B56" s="66">
        <v>48</v>
      </c>
      <c r="C56" s="26">
        <f t="shared" si="42"/>
        <v>999</v>
      </c>
      <c r="D56" s="27">
        <f t="shared" si="31"/>
        <v>0.03333333333333333</v>
      </c>
      <c r="E56" s="27">
        <f t="shared" si="32"/>
        <v>0.07222222222222223</v>
      </c>
      <c r="F56" s="72">
        <f t="shared" si="33"/>
        <v>1.4645833333333333</v>
      </c>
      <c r="G56" s="80">
        <v>45</v>
      </c>
      <c r="H56" s="40">
        <f t="shared" si="43"/>
        <v>952</v>
      </c>
      <c r="I56" s="41">
        <f t="shared" si="34"/>
        <v>0.03125</v>
      </c>
      <c r="J56" s="41">
        <f t="shared" si="35"/>
        <v>0.06805555555555556</v>
      </c>
      <c r="K56" s="41">
        <f t="shared" si="36"/>
        <v>1.4319444444444445</v>
      </c>
      <c r="L56" s="12">
        <f t="shared" si="37"/>
        <v>0</v>
      </c>
      <c r="M56" s="12">
        <f t="shared" si="38"/>
        <v>0</v>
      </c>
      <c r="N56" s="12">
        <f t="shared" si="39"/>
        <v>1</v>
      </c>
      <c r="O56" s="12">
        <f t="shared" si="40"/>
        <v>1</v>
      </c>
      <c r="P56" s="12">
        <f t="shared" si="41"/>
        <v>2</v>
      </c>
      <c r="Q56" s="87">
        <f t="shared" si="44"/>
        <v>-3</v>
      </c>
      <c r="R56" s="93">
        <f t="shared" si="45"/>
        <v>-47</v>
      </c>
    </row>
    <row r="57" spans="1:18" ht="19.5" customHeight="1">
      <c r="A57" s="113" t="s">
        <v>78</v>
      </c>
      <c r="B57" s="66">
        <v>20</v>
      </c>
      <c r="C57" s="26">
        <f t="shared" si="42"/>
        <v>1019</v>
      </c>
      <c r="D57" s="27">
        <f t="shared" si="31"/>
        <v>0.01388888888888889</v>
      </c>
      <c r="E57" s="27">
        <f t="shared" si="32"/>
        <v>0.08611111111111112</v>
      </c>
      <c r="F57" s="72">
        <f t="shared" si="33"/>
        <v>1.4784722222222224</v>
      </c>
      <c r="G57" s="80">
        <v>19</v>
      </c>
      <c r="H57" s="40">
        <f t="shared" si="43"/>
        <v>971</v>
      </c>
      <c r="I57" s="41">
        <f t="shared" si="34"/>
        <v>0.013194444444444444</v>
      </c>
      <c r="J57" s="41">
        <f t="shared" si="35"/>
        <v>0.08125</v>
      </c>
      <c r="K57" s="41">
        <f t="shared" si="36"/>
        <v>1.445138888888889</v>
      </c>
      <c r="L57" s="12">
        <f t="shared" si="37"/>
        <v>0</v>
      </c>
      <c r="M57" s="12">
        <f t="shared" si="38"/>
        <v>0</v>
      </c>
      <c r="N57" s="12">
        <f t="shared" si="39"/>
        <v>1</v>
      </c>
      <c r="O57" s="12">
        <f t="shared" si="40"/>
        <v>1</v>
      </c>
      <c r="P57" s="12">
        <f t="shared" si="41"/>
        <v>2</v>
      </c>
      <c r="Q57" s="87">
        <f t="shared" si="44"/>
        <v>-1</v>
      </c>
      <c r="R57" s="93">
        <f t="shared" si="45"/>
        <v>-48</v>
      </c>
    </row>
    <row r="58" spans="1:18" ht="19.5" customHeight="1">
      <c r="A58" s="113" t="s">
        <v>79</v>
      </c>
      <c r="B58" s="66">
        <v>33</v>
      </c>
      <c r="C58" s="26">
        <f t="shared" si="42"/>
        <v>1052</v>
      </c>
      <c r="D58" s="27">
        <f t="shared" si="31"/>
        <v>0.022916666666666665</v>
      </c>
      <c r="E58" s="27">
        <f t="shared" si="32"/>
        <v>0.10902777777777779</v>
      </c>
      <c r="F58" s="72">
        <f t="shared" si="33"/>
        <v>1.501388888888889</v>
      </c>
      <c r="G58" s="80">
        <v>34</v>
      </c>
      <c r="H58" s="40">
        <f t="shared" si="43"/>
        <v>1005</v>
      </c>
      <c r="I58" s="41">
        <f t="shared" si="34"/>
        <v>0.023611111111111114</v>
      </c>
      <c r="J58" s="41">
        <f t="shared" si="35"/>
        <v>0.10486111111111111</v>
      </c>
      <c r="K58" s="41">
        <f t="shared" si="36"/>
        <v>1.46875</v>
      </c>
      <c r="L58" s="12">
        <f t="shared" si="37"/>
        <v>0</v>
      </c>
      <c r="M58" s="12">
        <f t="shared" si="38"/>
        <v>0</v>
      </c>
      <c r="N58" s="12">
        <f t="shared" si="39"/>
        <v>1</v>
      </c>
      <c r="O58" s="12">
        <f t="shared" si="40"/>
        <v>1</v>
      </c>
      <c r="P58" s="12">
        <f t="shared" si="41"/>
        <v>2</v>
      </c>
      <c r="Q58" s="87">
        <f t="shared" si="44"/>
        <v>1</v>
      </c>
      <c r="R58" s="93">
        <f t="shared" si="45"/>
        <v>-47</v>
      </c>
    </row>
    <row r="59" spans="1:18" ht="19.5" customHeight="1">
      <c r="A59" s="113" t="s">
        <v>80</v>
      </c>
      <c r="B59" s="66">
        <v>50</v>
      </c>
      <c r="C59" s="26">
        <f t="shared" si="42"/>
        <v>1102</v>
      </c>
      <c r="D59" s="27">
        <f t="shared" si="31"/>
        <v>0.034722222222222224</v>
      </c>
      <c r="E59" s="27">
        <f t="shared" si="32"/>
        <v>0.14375000000000002</v>
      </c>
      <c r="F59" s="72">
        <f t="shared" si="33"/>
        <v>1.536111111111111</v>
      </c>
      <c r="G59" s="80">
        <v>51</v>
      </c>
      <c r="H59" s="40">
        <f t="shared" si="43"/>
        <v>1056</v>
      </c>
      <c r="I59" s="41">
        <f t="shared" si="34"/>
        <v>0.035416666666666666</v>
      </c>
      <c r="J59" s="41">
        <f t="shared" si="35"/>
        <v>0.14027777777777778</v>
      </c>
      <c r="K59" s="41">
        <f t="shared" si="36"/>
        <v>1.5041666666666667</v>
      </c>
      <c r="L59" s="12">
        <f t="shared" si="37"/>
        <v>0</v>
      </c>
      <c r="M59" s="12">
        <f t="shared" si="38"/>
        <v>0</v>
      </c>
      <c r="N59" s="12">
        <f t="shared" si="39"/>
        <v>1</v>
      </c>
      <c r="O59" s="12">
        <f t="shared" si="40"/>
        <v>1</v>
      </c>
      <c r="P59" s="12">
        <f t="shared" si="41"/>
        <v>2</v>
      </c>
      <c r="Q59" s="87">
        <f t="shared" si="44"/>
        <v>1</v>
      </c>
      <c r="R59" s="93">
        <f t="shared" si="45"/>
        <v>-46</v>
      </c>
    </row>
    <row r="60" spans="1:18" ht="19.5" customHeight="1">
      <c r="A60" s="113" t="s">
        <v>81</v>
      </c>
      <c r="B60" s="66">
        <v>44</v>
      </c>
      <c r="C60" s="26">
        <f t="shared" si="42"/>
        <v>1146</v>
      </c>
      <c r="D60" s="27">
        <f t="shared" si="31"/>
        <v>0.030555555555555555</v>
      </c>
      <c r="E60" s="27">
        <f t="shared" si="32"/>
        <v>0.17430555555555557</v>
      </c>
      <c r="F60" s="72">
        <f t="shared" si="33"/>
        <v>1.5666666666666667</v>
      </c>
      <c r="G60" s="80">
        <v>38</v>
      </c>
      <c r="H60" s="40">
        <f t="shared" si="43"/>
        <v>1094</v>
      </c>
      <c r="I60" s="41">
        <f t="shared" si="34"/>
        <v>0.02638888888888889</v>
      </c>
      <c r="J60" s="41">
        <f t="shared" si="35"/>
        <v>0.16666666666666666</v>
      </c>
      <c r="K60" s="41">
        <f t="shared" si="36"/>
        <v>1.5305555555555557</v>
      </c>
      <c r="L60" s="12">
        <f t="shared" si="37"/>
        <v>0</v>
      </c>
      <c r="M60" s="12">
        <f t="shared" si="38"/>
        <v>0</v>
      </c>
      <c r="N60" s="12">
        <f t="shared" si="39"/>
        <v>1</v>
      </c>
      <c r="O60" s="12">
        <f t="shared" si="40"/>
        <v>1</v>
      </c>
      <c r="P60" s="12">
        <f t="shared" si="41"/>
        <v>2</v>
      </c>
      <c r="Q60" s="87">
        <f t="shared" si="44"/>
        <v>-6</v>
      </c>
      <c r="R60" s="93">
        <f t="shared" si="45"/>
        <v>-52</v>
      </c>
    </row>
    <row r="61" spans="1:18" ht="19.5" customHeight="1">
      <c r="A61" s="113" t="s">
        <v>82</v>
      </c>
      <c r="B61" s="66">
        <v>15</v>
      </c>
      <c r="C61" s="26">
        <f t="shared" si="42"/>
        <v>1161</v>
      </c>
      <c r="D61" s="27">
        <f t="shared" si="31"/>
        <v>0.010416666666666666</v>
      </c>
      <c r="E61" s="27">
        <f t="shared" si="32"/>
        <v>0.18472222222222223</v>
      </c>
      <c r="F61" s="72">
        <f t="shared" si="33"/>
        <v>1.5770833333333334</v>
      </c>
      <c r="G61" s="80">
        <v>17</v>
      </c>
      <c r="H61" s="40">
        <f t="shared" si="43"/>
        <v>1111</v>
      </c>
      <c r="I61" s="41">
        <f t="shared" si="34"/>
        <v>0.011805555555555557</v>
      </c>
      <c r="J61" s="41">
        <f t="shared" si="35"/>
        <v>0.17847222222222223</v>
      </c>
      <c r="K61" s="41">
        <f t="shared" si="36"/>
        <v>1.542361111111111</v>
      </c>
      <c r="L61" s="12">
        <f t="shared" si="37"/>
        <v>0</v>
      </c>
      <c r="M61" s="12">
        <f t="shared" si="38"/>
        <v>0</v>
      </c>
      <c r="N61" s="12">
        <f t="shared" si="39"/>
        <v>1</v>
      </c>
      <c r="O61" s="12">
        <f t="shared" si="40"/>
        <v>1</v>
      </c>
      <c r="P61" s="12">
        <f t="shared" si="41"/>
        <v>2</v>
      </c>
      <c r="Q61" s="87">
        <f t="shared" si="44"/>
        <v>2</v>
      </c>
      <c r="R61" s="93">
        <f t="shared" si="45"/>
        <v>-50</v>
      </c>
    </row>
    <row r="62" spans="1:18" ht="19.5" customHeight="1">
      <c r="A62" s="113" t="s">
        <v>83</v>
      </c>
      <c r="B62" s="66">
        <v>15</v>
      </c>
      <c r="C62" s="26">
        <f t="shared" si="42"/>
        <v>1176</v>
      </c>
      <c r="D62" s="27">
        <f t="shared" si="31"/>
        <v>0.010416666666666666</v>
      </c>
      <c r="E62" s="27">
        <f t="shared" si="32"/>
        <v>0.1951388888888889</v>
      </c>
      <c r="F62" s="72">
        <f t="shared" si="33"/>
        <v>1.5875</v>
      </c>
      <c r="G62" s="80">
        <v>16</v>
      </c>
      <c r="H62" s="40">
        <f t="shared" si="43"/>
        <v>1127</v>
      </c>
      <c r="I62" s="41">
        <f t="shared" si="34"/>
        <v>0.01111111111111111</v>
      </c>
      <c r="J62" s="41">
        <f t="shared" si="35"/>
        <v>0.18958333333333333</v>
      </c>
      <c r="K62" s="41">
        <f t="shared" si="36"/>
        <v>1.5534722222222221</v>
      </c>
      <c r="L62" s="12">
        <f t="shared" si="37"/>
        <v>0</v>
      </c>
      <c r="M62" s="12">
        <f t="shared" si="38"/>
        <v>0</v>
      </c>
      <c r="N62" s="12">
        <f t="shared" si="39"/>
        <v>1</v>
      </c>
      <c r="O62" s="12">
        <f t="shared" si="40"/>
        <v>1</v>
      </c>
      <c r="P62" s="12">
        <f t="shared" si="41"/>
        <v>2</v>
      </c>
      <c r="Q62" s="87">
        <f t="shared" si="44"/>
        <v>1</v>
      </c>
      <c r="R62" s="93">
        <f t="shared" si="45"/>
        <v>-49</v>
      </c>
    </row>
    <row r="63" spans="1:18" ht="19.5" customHeight="1">
      <c r="A63" s="113" t="s">
        <v>84</v>
      </c>
      <c r="B63" s="66">
        <v>9</v>
      </c>
      <c r="C63" s="26">
        <f t="shared" si="42"/>
        <v>1185</v>
      </c>
      <c r="D63" s="27">
        <f t="shared" si="31"/>
        <v>0.00625</v>
      </c>
      <c r="E63" s="27">
        <f t="shared" si="32"/>
        <v>0.2013888888888889</v>
      </c>
      <c r="F63" s="72">
        <f t="shared" si="33"/>
        <v>1.59375</v>
      </c>
      <c r="G63" s="80">
        <v>9</v>
      </c>
      <c r="H63" s="40">
        <f t="shared" si="43"/>
        <v>1136</v>
      </c>
      <c r="I63" s="41">
        <f t="shared" si="34"/>
        <v>0.00625</v>
      </c>
      <c r="J63" s="41">
        <f t="shared" si="35"/>
        <v>0.19583333333333333</v>
      </c>
      <c r="K63" s="41">
        <f t="shared" si="36"/>
        <v>1.5597222222222222</v>
      </c>
      <c r="L63" s="12">
        <f t="shared" si="37"/>
        <v>0</v>
      </c>
      <c r="M63" s="12">
        <f t="shared" si="38"/>
        <v>0</v>
      </c>
      <c r="N63" s="12">
        <f t="shared" si="39"/>
        <v>1</v>
      </c>
      <c r="O63" s="12">
        <f t="shared" si="40"/>
        <v>1</v>
      </c>
      <c r="P63" s="12">
        <f t="shared" si="41"/>
        <v>2</v>
      </c>
      <c r="Q63" s="87">
        <f t="shared" si="44"/>
        <v>0</v>
      </c>
      <c r="R63" s="93">
        <f t="shared" si="45"/>
        <v>-49</v>
      </c>
    </row>
    <row r="64" spans="1:18" ht="19.5" customHeight="1" thickBot="1">
      <c r="A64" s="113" t="s">
        <v>85</v>
      </c>
      <c r="B64" s="66">
        <v>15</v>
      </c>
      <c r="C64" s="26">
        <f t="shared" si="42"/>
        <v>1200</v>
      </c>
      <c r="D64" s="27">
        <f t="shared" si="31"/>
        <v>0.010416666666666666</v>
      </c>
      <c r="E64" s="27">
        <f t="shared" si="32"/>
        <v>0.21180555555555555</v>
      </c>
      <c r="F64" s="72">
        <f t="shared" si="33"/>
        <v>1.6041666666666667</v>
      </c>
      <c r="G64" s="80">
        <v>17</v>
      </c>
      <c r="H64" s="40">
        <f t="shared" si="43"/>
        <v>1153</v>
      </c>
      <c r="I64" s="41">
        <f t="shared" si="34"/>
        <v>0.011805555555555557</v>
      </c>
      <c r="J64" s="41">
        <f t="shared" si="35"/>
        <v>0.2076388888888889</v>
      </c>
      <c r="K64" s="41">
        <f t="shared" si="36"/>
        <v>1.5715277777777779</v>
      </c>
      <c r="L64" s="12">
        <f t="shared" si="37"/>
        <v>0</v>
      </c>
      <c r="M64" s="12">
        <f t="shared" si="38"/>
        <v>0</v>
      </c>
      <c r="N64" s="12">
        <f t="shared" si="39"/>
        <v>1</v>
      </c>
      <c r="O64" s="12">
        <f t="shared" si="40"/>
        <v>1</v>
      </c>
      <c r="P64" s="12">
        <f t="shared" si="41"/>
        <v>2</v>
      </c>
      <c r="Q64" s="87">
        <f t="shared" si="44"/>
        <v>2</v>
      </c>
      <c r="R64" s="93">
        <f t="shared" si="45"/>
        <v>-47</v>
      </c>
    </row>
    <row r="65" spans="1:18" ht="25.5" customHeight="1" thickBot="1">
      <c r="A65" s="114" t="s">
        <v>43</v>
      </c>
      <c r="B65" s="67"/>
      <c r="C65" s="47">
        <f>(C64-C51)</f>
        <v>305</v>
      </c>
      <c r="D65" s="48">
        <f>C65/24/60</f>
        <v>0.21180555555555555</v>
      </c>
      <c r="E65" s="48"/>
      <c r="F65" s="73"/>
      <c r="G65" s="81"/>
      <c r="H65" s="50">
        <f>(H64-H51)</f>
        <v>299</v>
      </c>
      <c r="I65" s="51">
        <f>H65/24/60</f>
        <v>0.2076388888888889</v>
      </c>
      <c r="J65" s="51"/>
      <c r="K65" s="49"/>
      <c r="L65" s="52"/>
      <c r="M65" s="52"/>
      <c r="N65" s="52"/>
      <c r="O65" s="52"/>
      <c r="P65" s="52"/>
      <c r="Q65" s="88">
        <f>H65-C65</f>
        <v>-6</v>
      </c>
      <c r="R65" s="94">
        <f>R52+Q65</f>
        <v>-47</v>
      </c>
    </row>
    <row r="66" spans="1:18" ht="19.5" customHeight="1">
      <c r="A66" s="113"/>
      <c r="B66" s="66"/>
      <c r="C66" s="30"/>
      <c r="D66" s="27"/>
      <c r="E66" s="27"/>
      <c r="F66" s="72"/>
      <c r="G66" s="80"/>
      <c r="H66" s="42"/>
      <c r="I66" s="41"/>
      <c r="J66" s="41"/>
      <c r="K66" s="41"/>
      <c r="Q66" s="87"/>
      <c r="R66" s="93"/>
    </row>
    <row r="67" spans="1:18" ht="19.5" customHeight="1">
      <c r="A67" s="113" t="s">
        <v>86</v>
      </c>
      <c r="B67" s="66">
        <v>10</v>
      </c>
      <c r="C67" s="26">
        <f>+C64+B67</f>
        <v>1210</v>
      </c>
      <c r="D67" s="27">
        <f aca="true" t="shared" si="46" ref="D67:D73">B67/24/60</f>
        <v>0.006944444444444445</v>
      </c>
      <c r="E67" s="27">
        <f aca="true" t="shared" si="47" ref="E67:E73">E66+D67</f>
        <v>0.006944444444444445</v>
      </c>
      <c r="F67" s="72">
        <f aca="true" t="shared" si="48" ref="F67:F73">F$12+C67/24/60</f>
        <v>1.6111111111111112</v>
      </c>
      <c r="G67" s="80">
        <v>7</v>
      </c>
      <c r="H67" s="40">
        <f>+H64+G67</f>
        <v>1160</v>
      </c>
      <c r="I67" s="41">
        <f aca="true" t="shared" si="49" ref="I67:I73">G67/24/60</f>
        <v>0.004861111111111111</v>
      </c>
      <c r="J67" s="41">
        <f aca="true" t="shared" si="50" ref="J67:J73">J66+I67</f>
        <v>0.004861111111111111</v>
      </c>
      <c r="K67" s="41">
        <f aca="true" t="shared" si="51" ref="K67:K73">K$12+H67/24/60</f>
        <v>1.5763888888888888</v>
      </c>
      <c r="L67" s="12">
        <f aca="true" t="shared" si="52" ref="L67:L73">IF(F67&lt;F$4,1,0)</f>
        <v>0</v>
      </c>
      <c r="M67" s="12">
        <f aca="true" t="shared" si="53" ref="M67:M73">IF(F67&lt;F$5,1,0)</f>
        <v>0</v>
      </c>
      <c r="N67" s="12">
        <f aca="true" t="shared" si="54" ref="N67:N73">IF(F67&gt;F$6+1,1,0)</f>
        <v>1</v>
      </c>
      <c r="O67" s="12">
        <f aca="true" t="shared" si="55" ref="O67:O73">IF(F67&gt;F$7+1,1,0)</f>
        <v>1</v>
      </c>
      <c r="P67" s="12">
        <f aca="true" t="shared" si="56" ref="P67:P73">SUM(L67:O67)</f>
        <v>2</v>
      </c>
      <c r="Q67" s="87">
        <f>G67-B67</f>
        <v>-3</v>
      </c>
      <c r="R67" s="93">
        <f>H67-C67</f>
        <v>-50</v>
      </c>
    </row>
    <row r="68" spans="1:18" ht="19.5" customHeight="1">
      <c r="A68" s="113" t="s">
        <v>87</v>
      </c>
      <c r="B68" s="66">
        <v>34</v>
      </c>
      <c r="C68" s="26">
        <f aca="true" t="shared" si="57" ref="C68:C73">+C67+B68</f>
        <v>1244</v>
      </c>
      <c r="D68" s="27">
        <f t="shared" si="46"/>
        <v>0.023611111111111114</v>
      </c>
      <c r="E68" s="27">
        <f t="shared" si="47"/>
        <v>0.030555555555555558</v>
      </c>
      <c r="F68" s="72">
        <f t="shared" si="48"/>
        <v>1.6347222222222224</v>
      </c>
      <c r="G68" s="80">
        <v>33</v>
      </c>
      <c r="H68" s="40">
        <f aca="true" t="shared" si="58" ref="H68:H73">+H67+G68</f>
        <v>1193</v>
      </c>
      <c r="I68" s="41">
        <f t="shared" si="49"/>
        <v>0.022916666666666665</v>
      </c>
      <c r="J68" s="41">
        <f t="shared" si="50"/>
        <v>0.027777777777777776</v>
      </c>
      <c r="K68" s="41">
        <f t="shared" si="51"/>
        <v>1.5993055555555555</v>
      </c>
      <c r="L68" s="12">
        <f t="shared" si="52"/>
        <v>0</v>
      </c>
      <c r="M68" s="12">
        <f t="shared" si="53"/>
        <v>0</v>
      </c>
      <c r="N68" s="12">
        <f t="shared" si="54"/>
        <v>1</v>
      </c>
      <c r="O68" s="12">
        <f t="shared" si="55"/>
        <v>1</v>
      </c>
      <c r="P68" s="12">
        <f t="shared" si="56"/>
        <v>2</v>
      </c>
      <c r="Q68" s="87">
        <f aca="true" t="shared" si="59" ref="Q68:Q73">G68-B68</f>
        <v>-1</v>
      </c>
      <c r="R68" s="93">
        <f aca="true" t="shared" si="60" ref="R68:R73">H68-C68</f>
        <v>-51</v>
      </c>
    </row>
    <row r="69" spans="1:18" ht="19.5" customHeight="1">
      <c r="A69" s="113" t="s">
        <v>88</v>
      </c>
      <c r="B69" s="66">
        <v>18</v>
      </c>
      <c r="C69" s="26">
        <f t="shared" si="57"/>
        <v>1262</v>
      </c>
      <c r="D69" s="27">
        <f t="shared" si="46"/>
        <v>0.0125</v>
      </c>
      <c r="E69" s="27">
        <f t="shared" si="47"/>
        <v>0.043055555555555555</v>
      </c>
      <c r="F69" s="72">
        <f t="shared" si="48"/>
        <v>1.6472222222222221</v>
      </c>
      <c r="G69" s="80">
        <v>19</v>
      </c>
      <c r="H69" s="40">
        <f t="shared" si="58"/>
        <v>1212</v>
      </c>
      <c r="I69" s="41">
        <f t="shared" si="49"/>
        <v>0.013194444444444444</v>
      </c>
      <c r="J69" s="41">
        <f t="shared" si="50"/>
        <v>0.04097222222222222</v>
      </c>
      <c r="K69" s="41">
        <f t="shared" si="51"/>
        <v>1.6125</v>
      </c>
      <c r="L69" s="12">
        <f t="shared" si="52"/>
        <v>0</v>
      </c>
      <c r="M69" s="12">
        <f t="shared" si="53"/>
        <v>0</v>
      </c>
      <c r="N69" s="12">
        <f t="shared" si="54"/>
        <v>1</v>
      </c>
      <c r="O69" s="12">
        <f t="shared" si="55"/>
        <v>1</v>
      </c>
      <c r="P69" s="12">
        <f t="shared" si="56"/>
        <v>2</v>
      </c>
      <c r="Q69" s="87">
        <f t="shared" si="59"/>
        <v>1</v>
      </c>
      <c r="R69" s="93">
        <f t="shared" si="60"/>
        <v>-50</v>
      </c>
    </row>
    <row r="70" spans="1:18" ht="19.5" customHeight="1">
      <c r="A70" s="113" t="s">
        <v>89</v>
      </c>
      <c r="B70" s="66">
        <v>28</v>
      </c>
      <c r="C70" s="26">
        <f t="shared" si="57"/>
        <v>1290</v>
      </c>
      <c r="D70" s="27">
        <f t="shared" si="46"/>
        <v>0.019444444444444445</v>
      </c>
      <c r="E70" s="27">
        <f t="shared" si="47"/>
        <v>0.0625</v>
      </c>
      <c r="F70" s="72">
        <f t="shared" si="48"/>
        <v>1.6666666666666667</v>
      </c>
      <c r="G70" s="80">
        <v>23</v>
      </c>
      <c r="H70" s="40">
        <f t="shared" si="58"/>
        <v>1235</v>
      </c>
      <c r="I70" s="41">
        <f t="shared" si="49"/>
        <v>0.015972222222222224</v>
      </c>
      <c r="J70" s="41">
        <f t="shared" si="50"/>
        <v>0.05694444444444445</v>
      </c>
      <c r="K70" s="41">
        <f t="shared" si="51"/>
        <v>1.6284722222222223</v>
      </c>
      <c r="L70" s="12">
        <f t="shared" si="52"/>
        <v>0</v>
      </c>
      <c r="M70" s="12">
        <f t="shared" si="53"/>
        <v>0</v>
      </c>
      <c r="N70" s="12">
        <f t="shared" si="54"/>
        <v>1</v>
      </c>
      <c r="O70" s="12">
        <f t="shared" si="55"/>
        <v>1</v>
      </c>
      <c r="P70" s="12">
        <f t="shared" si="56"/>
        <v>2</v>
      </c>
      <c r="Q70" s="87">
        <f t="shared" si="59"/>
        <v>-5</v>
      </c>
      <c r="R70" s="93">
        <f t="shared" si="60"/>
        <v>-55</v>
      </c>
    </row>
    <row r="71" spans="1:18" ht="19.5" customHeight="1">
      <c r="A71" s="113" t="s">
        <v>90</v>
      </c>
      <c r="B71" s="66">
        <v>35</v>
      </c>
      <c r="C71" s="26">
        <f t="shared" si="57"/>
        <v>1325</v>
      </c>
      <c r="D71" s="27">
        <f t="shared" si="46"/>
        <v>0.024305555555555556</v>
      </c>
      <c r="E71" s="27">
        <f t="shared" si="47"/>
        <v>0.08680555555555555</v>
      </c>
      <c r="F71" s="72">
        <f t="shared" si="48"/>
        <v>1.6909722222222223</v>
      </c>
      <c r="G71" s="80">
        <v>38</v>
      </c>
      <c r="H71" s="40">
        <f t="shared" si="58"/>
        <v>1273</v>
      </c>
      <c r="I71" s="41">
        <f t="shared" si="49"/>
        <v>0.02638888888888889</v>
      </c>
      <c r="J71" s="41">
        <f t="shared" si="50"/>
        <v>0.08333333333333334</v>
      </c>
      <c r="K71" s="41">
        <f t="shared" si="51"/>
        <v>1.6548611111111111</v>
      </c>
      <c r="L71" s="12">
        <f t="shared" si="52"/>
        <v>0</v>
      </c>
      <c r="M71" s="12">
        <f t="shared" si="53"/>
        <v>0</v>
      </c>
      <c r="N71" s="12">
        <f t="shared" si="54"/>
        <v>1</v>
      </c>
      <c r="O71" s="12">
        <f t="shared" si="55"/>
        <v>1</v>
      </c>
      <c r="P71" s="12">
        <f t="shared" si="56"/>
        <v>2</v>
      </c>
      <c r="Q71" s="87">
        <f t="shared" si="59"/>
        <v>3</v>
      </c>
      <c r="R71" s="93">
        <f t="shared" si="60"/>
        <v>-52</v>
      </c>
    </row>
    <row r="72" spans="1:18" ht="19.5" customHeight="1">
      <c r="A72" s="113" t="s">
        <v>91</v>
      </c>
      <c r="B72" s="66">
        <v>3</v>
      </c>
      <c r="C72" s="26">
        <f t="shared" si="57"/>
        <v>1328</v>
      </c>
      <c r="D72" s="27">
        <f t="shared" si="46"/>
        <v>0.0020833333333333333</v>
      </c>
      <c r="E72" s="27">
        <f t="shared" si="47"/>
        <v>0.08888888888888889</v>
      </c>
      <c r="F72" s="72">
        <f t="shared" si="48"/>
        <v>1.6930555555555555</v>
      </c>
      <c r="G72" s="80">
        <v>7</v>
      </c>
      <c r="H72" s="40">
        <f t="shared" si="58"/>
        <v>1280</v>
      </c>
      <c r="I72" s="41">
        <f t="shared" si="49"/>
        <v>0.004861111111111111</v>
      </c>
      <c r="J72" s="41">
        <f t="shared" si="50"/>
        <v>0.08819444444444445</v>
      </c>
      <c r="K72" s="41">
        <f t="shared" si="51"/>
        <v>1.6597222222222223</v>
      </c>
      <c r="L72" s="12">
        <f t="shared" si="52"/>
        <v>0</v>
      </c>
      <c r="M72" s="12">
        <f t="shared" si="53"/>
        <v>0</v>
      </c>
      <c r="N72" s="12">
        <f t="shared" si="54"/>
        <v>1</v>
      </c>
      <c r="O72" s="12">
        <f t="shared" si="55"/>
        <v>1</v>
      </c>
      <c r="P72" s="12">
        <f t="shared" si="56"/>
        <v>2</v>
      </c>
      <c r="Q72" s="87">
        <f t="shared" si="59"/>
        <v>4</v>
      </c>
      <c r="R72" s="93">
        <f t="shared" si="60"/>
        <v>-48</v>
      </c>
    </row>
    <row r="73" spans="1:18" ht="19.5" customHeight="1" thickBot="1">
      <c r="A73" s="115" t="s">
        <v>92</v>
      </c>
      <c r="B73" s="68">
        <v>60</v>
      </c>
      <c r="C73" s="22">
        <f t="shared" si="57"/>
        <v>1388</v>
      </c>
      <c r="D73" s="44">
        <f t="shared" si="46"/>
        <v>0.041666666666666664</v>
      </c>
      <c r="E73" s="44">
        <f t="shared" si="47"/>
        <v>0.13055555555555556</v>
      </c>
      <c r="F73" s="74">
        <f t="shared" si="48"/>
        <v>1.7347222222222223</v>
      </c>
      <c r="G73" s="82">
        <v>47</v>
      </c>
      <c r="H73" s="45">
        <f t="shared" si="58"/>
        <v>1327</v>
      </c>
      <c r="I73" s="46">
        <f t="shared" si="49"/>
        <v>0.03263888888888889</v>
      </c>
      <c r="J73" s="46">
        <f t="shared" si="50"/>
        <v>0.12083333333333335</v>
      </c>
      <c r="K73" s="46">
        <f t="shared" si="51"/>
        <v>1.692361111111111</v>
      </c>
      <c r="L73" s="12">
        <f t="shared" si="52"/>
        <v>0</v>
      </c>
      <c r="M73" s="12">
        <f t="shared" si="53"/>
        <v>0</v>
      </c>
      <c r="N73" s="12">
        <f t="shared" si="54"/>
        <v>1</v>
      </c>
      <c r="O73" s="12">
        <f t="shared" si="55"/>
        <v>1</v>
      </c>
      <c r="P73" s="12">
        <f t="shared" si="56"/>
        <v>2</v>
      </c>
      <c r="Q73" s="89">
        <f t="shared" si="59"/>
        <v>-13</v>
      </c>
      <c r="R73" s="95">
        <f t="shared" si="60"/>
        <v>-61</v>
      </c>
    </row>
    <row r="74" spans="1:18" ht="25.5" customHeight="1" thickBot="1">
      <c r="A74" s="114" t="s">
        <v>43</v>
      </c>
      <c r="B74" s="67"/>
      <c r="C74" s="47">
        <f>(C73-C64)</f>
        <v>188</v>
      </c>
      <c r="D74" s="48">
        <f>C74/24/60</f>
        <v>0.13055555555555556</v>
      </c>
      <c r="E74" s="48"/>
      <c r="F74" s="73"/>
      <c r="G74" s="81"/>
      <c r="H74" s="50">
        <f>(H73-H64)</f>
        <v>174</v>
      </c>
      <c r="I74" s="51">
        <f>H74/24/60</f>
        <v>0.12083333333333333</v>
      </c>
      <c r="J74" s="51"/>
      <c r="K74" s="49"/>
      <c r="L74" s="52"/>
      <c r="M74" s="52"/>
      <c r="N74" s="52"/>
      <c r="O74" s="52"/>
      <c r="P74" s="52"/>
      <c r="Q74" s="88">
        <f>H74-C74</f>
        <v>-14</v>
      </c>
      <c r="R74" s="94">
        <f>R65+Q74</f>
        <v>-61</v>
      </c>
    </row>
    <row r="75" spans="1:18" ht="19.5" customHeight="1" thickBot="1">
      <c r="A75" s="116"/>
      <c r="B75" s="69"/>
      <c r="C75" s="53"/>
      <c r="D75" s="54"/>
      <c r="E75" s="54"/>
      <c r="F75" s="75"/>
      <c r="G75" s="83"/>
      <c r="H75" s="56"/>
      <c r="I75" s="57"/>
      <c r="J75" s="57"/>
      <c r="K75" s="55"/>
      <c r="Q75" s="90"/>
      <c r="R75" s="96"/>
    </row>
    <row r="76" spans="1:18" ht="29.25" customHeight="1" thickBot="1">
      <c r="A76" s="117" t="s">
        <v>93</v>
      </c>
      <c r="B76" s="70">
        <f>D76</f>
        <v>0.9638888888888889</v>
      </c>
      <c r="C76" s="58">
        <f>C73</f>
        <v>1388</v>
      </c>
      <c r="D76" s="59">
        <f>C76/24/60</f>
        <v>0.9638888888888889</v>
      </c>
      <c r="E76" s="48"/>
      <c r="F76" s="73"/>
      <c r="G76" s="84">
        <f>I76</f>
        <v>0.9215277777777777</v>
      </c>
      <c r="H76" s="60">
        <f>H73</f>
        <v>1327</v>
      </c>
      <c r="I76" s="61">
        <f>H76/24/60</f>
        <v>0.9215277777777777</v>
      </c>
      <c r="J76" s="51"/>
      <c r="K76" s="49"/>
      <c r="L76" s="52"/>
      <c r="M76" s="52"/>
      <c r="N76" s="52"/>
      <c r="O76" s="52"/>
      <c r="P76" s="52"/>
      <c r="Q76" s="91"/>
      <c r="R76" s="120">
        <f>R74</f>
        <v>-61</v>
      </c>
    </row>
    <row r="77" spans="1:19" ht="15.75">
      <c r="A77" s="118"/>
      <c r="B77" s="19"/>
      <c r="C77" s="119"/>
      <c r="D77" s="18"/>
      <c r="E77" s="18"/>
      <c r="F77" s="100"/>
      <c r="G77" s="43"/>
      <c r="H77" s="43"/>
      <c r="I77" s="43"/>
      <c r="J77" s="103"/>
      <c r="K77" s="103"/>
      <c r="L77" s="19"/>
      <c r="M77" s="19"/>
      <c r="N77" s="19"/>
      <c r="O77" s="19"/>
      <c r="P77" s="19"/>
      <c r="Q77" s="43"/>
      <c r="R77" s="43"/>
      <c r="S77" s="19"/>
    </row>
    <row r="78" spans="1:19" ht="15.75">
      <c r="A78" s="118"/>
      <c r="B78" s="19"/>
      <c r="C78" s="18"/>
      <c r="D78" s="18"/>
      <c r="E78" s="18"/>
      <c r="F78" s="100"/>
      <c r="G78" s="43"/>
      <c r="H78" s="43"/>
      <c r="I78" s="43"/>
      <c r="J78" s="103"/>
      <c r="K78" s="103"/>
      <c r="L78" s="19"/>
      <c r="M78" s="19"/>
      <c r="N78" s="19"/>
      <c r="O78" s="19"/>
      <c r="P78" s="19"/>
      <c r="Q78" s="43"/>
      <c r="R78" s="43"/>
      <c r="S78" s="19"/>
    </row>
    <row r="79" spans="1:19" ht="15.75">
      <c r="A79" s="118"/>
      <c r="B79" s="19"/>
      <c r="C79" s="18"/>
      <c r="D79" s="18"/>
      <c r="E79" s="18"/>
      <c r="F79" s="100"/>
      <c r="G79" s="43"/>
      <c r="H79" s="43"/>
      <c r="I79" s="43"/>
      <c r="J79" s="103"/>
      <c r="K79" s="103"/>
      <c r="L79" s="19"/>
      <c r="M79" s="19"/>
      <c r="N79" s="19"/>
      <c r="O79" s="19"/>
      <c r="P79" s="19"/>
      <c r="Q79" s="43"/>
      <c r="R79" s="43"/>
      <c r="S79" s="19"/>
    </row>
    <row r="80" spans="1:19" ht="15.75">
      <c r="A80" s="118"/>
      <c r="B80" s="19"/>
      <c r="C80" s="18"/>
      <c r="D80" s="18"/>
      <c r="E80" s="18"/>
      <c r="F80" s="100"/>
      <c r="G80" s="43"/>
      <c r="H80" s="43"/>
      <c r="I80" s="43"/>
      <c r="J80" s="103"/>
      <c r="K80" s="103"/>
      <c r="L80" s="19"/>
      <c r="M80" s="19"/>
      <c r="N80" s="19"/>
      <c r="O80" s="19"/>
      <c r="P80" s="19"/>
      <c r="Q80" s="43"/>
      <c r="R80" s="43"/>
      <c r="S80" s="19"/>
    </row>
    <row r="81" spans="1:19" ht="15.75">
      <c r="A81" s="118"/>
      <c r="B81" s="19"/>
      <c r="C81" s="18"/>
      <c r="D81" s="18"/>
      <c r="E81" s="18"/>
      <c r="F81" s="100"/>
      <c r="G81" s="43"/>
      <c r="H81" s="43"/>
      <c r="I81" s="43"/>
      <c r="J81" s="103"/>
      <c r="K81" s="103"/>
      <c r="L81" s="19"/>
      <c r="M81" s="19"/>
      <c r="N81" s="19"/>
      <c r="O81" s="19"/>
      <c r="P81" s="19"/>
      <c r="Q81" s="43"/>
      <c r="R81" s="43"/>
      <c r="S81" s="19"/>
    </row>
    <row r="82" spans="1:19" ht="15.75">
      <c r="A82" s="118"/>
      <c r="B82" s="19"/>
      <c r="C82" s="18"/>
      <c r="D82" s="18"/>
      <c r="E82" s="18"/>
      <c r="F82" s="100"/>
      <c r="G82" s="43"/>
      <c r="H82" s="43"/>
      <c r="I82" s="43"/>
      <c r="J82" s="103"/>
      <c r="K82" s="103"/>
      <c r="L82" s="19"/>
      <c r="M82" s="19"/>
      <c r="N82" s="19"/>
      <c r="O82" s="19"/>
      <c r="P82" s="19"/>
      <c r="Q82" s="43"/>
      <c r="R82" s="43"/>
      <c r="S82" s="19"/>
    </row>
    <row r="83" spans="1:19" ht="15.75">
      <c r="A83" s="118"/>
      <c r="B83" s="19"/>
      <c r="C83" s="18"/>
      <c r="D83" s="18"/>
      <c r="E83" s="18"/>
      <c r="F83" s="100"/>
      <c r="G83" s="43"/>
      <c r="H83" s="43"/>
      <c r="I83" s="43"/>
      <c r="J83" s="103"/>
      <c r="K83" s="103"/>
      <c r="L83" s="19"/>
      <c r="M83" s="19"/>
      <c r="N83" s="19"/>
      <c r="O83" s="19"/>
      <c r="P83" s="19"/>
      <c r="Q83" s="43"/>
      <c r="R83" s="43"/>
      <c r="S83" s="19"/>
    </row>
    <row r="84" spans="1:19" ht="15.75">
      <c r="A84" s="118"/>
      <c r="B84" s="19"/>
      <c r="C84" s="18"/>
      <c r="D84" s="18"/>
      <c r="E84" s="18"/>
      <c r="F84" s="100"/>
      <c r="G84" s="43"/>
      <c r="H84" s="43"/>
      <c r="I84" s="43"/>
      <c r="J84" s="103"/>
      <c r="K84" s="103"/>
      <c r="L84" s="19"/>
      <c r="M84" s="19"/>
      <c r="N84" s="19"/>
      <c r="O84" s="19"/>
      <c r="P84" s="19"/>
      <c r="Q84" s="43"/>
      <c r="R84" s="43"/>
      <c r="S84" s="19"/>
    </row>
    <row r="85" spans="1:19" ht="15.75">
      <c r="A85" s="118"/>
      <c r="B85" s="19"/>
      <c r="C85" s="18"/>
      <c r="D85" s="18"/>
      <c r="E85" s="18"/>
      <c r="F85" s="100"/>
      <c r="G85" s="43"/>
      <c r="H85" s="43"/>
      <c r="I85" s="43"/>
      <c r="J85" s="103"/>
      <c r="K85" s="103"/>
      <c r="L85" s="19"/>
      <c r="M85" s="19"/>
      <c r="N85" s="19"/>
      <c r="O85" s="19"/>
      <c r="P85" s="19"/>
      <c r="Q85" s="43"/>
      <c r="R85" s="43"/>
      <c r="S85" s="19"/>
    </row>
    <row r="86" spans="1:19" ht="15.75">
      <c r="A86" s="118"/>
      <c r="B86" s="19"/>
      <c r="C86" s="18"/>
      <c r="D86" s="18"/>
      <c r="E86" s="18"/>
      <c r="F86" s="100"/>
      <c r="G86" s="43"/>
      <c r="H86" s="43"/>
      <c r="I86" s="43"/>
      <c r="J86" s="103"/>
      <c r="K86" s="103"/>
      <c r="L86" s="19"/>
      <c r="M86" s="19"/>
      <c r="N86" s="19"/>
      <c r="O86" s="19"/>
      <c r="P86" s="19"/>
      <c r="Q86" s="43"/>
      <c r="R86" s="43"/>
      <c r="S86" s="19"/>
    </row>
    <row r="87" spans="1:19" ht="15.75">
      <c r="A87" s="118"/>
      <c r="B87" s="19"/>
      <c r="C87" s="18"/>
      <c r="D87" s="18"/>
      <c r="E87" s="18"/>
      <c r="F87" s="100"/>
      <c r="G87" s="43"/>
      <c r="H87" s="43"/>
      <c r="I87" s="43"/>
      <c r="J87" s="103"/>
      <c r="K87" s="103"/>
      <c r="L87" s="19"/>
      <c r="M87" s="19"/>
      <c r="N87" s="19"/>
      <c r="O87" s="19"/>
      <c r="P87" s="19"/>
      <c r="Q87" s="43"/>
      <c r="R87" s="43"/>
      <c r="S87" s="19"/>
    </row>
    <row r="88" spans="1:19" ht="15.75">
      <c r="A88" s="118"/>
      <c r="B88" s="19"/>
      <c r="C88" s="18"/>
      <c r="D88" s="18"/>
      <c r="E88" s="18"/>
      <c r="F88" s="100"/>
      <c r="G88" s="43"/>
      <c r="H88" s="43"/>
      <c r="I88" s="43"/>
      <c r="J88" s="103"/>
      <c r="K88" s="103"/>
      <c r="L88" s="19"/>
      <c r="M88" s="19"/>
      <c r="N88" s="19"/>
      <c r="O88" s="19"/>
      <c r="P88" s="19"/>
      <c r="Q88" s="43"/>
      <c r="R88" s="43"/>
      <c r="S88" s="19"/>
    </row>
    <row r="89" spans="1:19" ht="15.75">
      <c r="A89" s="118"/>
      <c r="B89" s="19"/>
      <c r="C89" s="18"/>
      <c r="D89" s="18"/>
      <c r="E89" s="18"/>
      <c r="F89" s="100"/>
      <c r="G89" s="43"/>
      <c r="H89" s="43"/>
      <c r="I89" s="43"/>
      <c r="J89" s="103"/>
      <c r="K89" s="103"/>
      <c r="L89" s="19"/>
      <c r="M89" s="19"/>
      <c r="N89" s="19"/>
      <c r="O89" s="19"/>
      <c r="P89" s="19"/>
      <c r="Q89" s="43"/>
      <c r="R89" s="43"/>
      <c r="S89" s="19"/>
    </row>
    <row r="90" spans="1:19" ht="15.75">
      <c r="A90" s="118"/>
      <c r="B90" s="19"/>
      <c r="C90" s="18"/>
      <c r="D90" s="18"/>
      <c r="E90" s="18"/>
      <c r="F90" s="100"/>
      <c r="G90" s="43"/>
      <c r="H90" s="43"/>
      <c r="I90" s="43"/>
      <c r="J90" s="103"/>
      <c r="K90" s="103"/>
      <c r="L90" s="19"/>
      <c r="M90" s="19"/>
      <c r="N90" s="19"/>
      <c r="O90" s="19"/>
      <c r="P90" s="19"/>
      <c r="Q90" s="43"/>
      <c r="R90" s="43"/>
      <c r="S90" s="19"/>
    </row>
    <row r="91" spans="1:19" ht="15.75">
      <c r="A91" s="118"/>
      <c r="B91" s="19"/>
      <c r="C91" s="18"/>
      <c r="D91" s="18"/>
      <c r="E91" s="18"/>
      <c r="F91" s="100"/>
      <c r="G91" s="43"/>
      <c r="H91" s="43"/>
      <c r="I91" s="43"/>
      <c r="J91" s="103"/>
      <c r="K91" s="103"/>
      <c r="L91" s="19"/>
      <c r="M91" s="19"/>
      <c r="N91" s="19"/>
      <c r="O91" s="19"/>
      <c r="P91" s="19"/>
      <c r="Q91" s="43"/>
      <c r="R91" s="43"/>
      <c r="S91" s="19"/>
    </row>
    <row r="92" spans="1:19" ht="15.75">
      <c r="A92" s="118"/>
      <c r="B92" s="19"/>
      <c r="C92" s="18"/>
      <c r="D92" s="18"/>
      <c r="E92" s="18"/>
      <c r="F92" s="100"/>
      <c r="G92" s="43"/>
      <c r="H92" s="43"/>
      <c r="I92" s="43"/>
      <c r="J92" s="103"/>
      <c r="K92" s="103"/>
      <c r="L92" s="19"/>
      <c r="M92" s="19"/>
      <c r="N92" s="19"/>
      <c r="O92" s="19"/>
      <c r="P92" s="19"/>
      <c r="Q92" s="43"/>
      <c r="R92" s="43"/>
      <c r="S92" s="19"/>
    </row>
    <row r="93" spans="1:19" ht="15.75">
      <c r="A93" s="118"/>
      <c r="B93" s="19"/>
      <c r="C93" s="18"/>
      <c r="D93" s="18"/>
      <c r="E93" s="18"/>
      <c r="F93" s="100"/>
      <c r="G93" s="43"/>
      <c r="H93" s="43"/>
      <c r="I93" s="43"/>
      <c r="J93" s="103"/>
      <c r="K93" s="103"/>
      <c r="L93" s="19"/>
      <c r="M93" s="19"/>
      <c r="N93" s="19"/>
      <c r="O93" s="19"/>
      <c r="P93" s="19"/>
      <c r="Q93" s="43"/>
      <c r="R93" s="43"/>
      <c r="S93" s="19"/>
    </row>
    <row r="94" spans="1:19" ht="15.75">
      <c r="A94" s="118"/>
      <c r="B94" s="19"/>
      <c r="C94" s="18"/>
      <c r="D94" s="18"/>
      <c r="E94" s="18"/>
      <c r="F94" s="100"/>
      <c r="G94" s="43"/>
      <c r="H94" s="43"/>
      <c r="I94" s="43"/>
      <c r="J94" s="103"/>
      <c r="K94" s="103"/>
      <c r="L94" s="19"/>
      <c r="M94" s="19"/>
      <c r="N94" s="19"/>
      <c r="O94" s="19"/>
      <c r="P94" s="19"/>
      <c r="Q94" s="43"/>
      <c r="R94" s="43"/>
      <c r="S94" s="19"/>
    </row>
    <row r="95" spans="1:19" ht="15.75">
      <c r="A95" s="118"/>
      <c r="B95" s="19"/>
      <c r="C95" s="18"/>
      <c r="D95" s="18"/>
      <c r="E95" s="18"/>
      <c r="F95" s="100"/>
      <c r="G95" s="43"/>
      <c r="H95" s="43"/>
      <c r="I95" s="43"/>
      <c r="J95" s="103"/>
      <c r="K95" s="103"/>
      <c r="L95" s="19"/>
      <c r="M95" s="19"/>
      <c r="N95" s="19"/>
      <c r="O95" s="19"/>
      <c r="P95" s="19"/>
      <c r="Q95" s="43"/>
      <c r="R95" s="43"/>
      <c r="S95" s="19"/>
    </row>
    <row r="96" spans="1:19" ht="15.75">
      <c r="A96" s="118"/>
      <c r="B96" s="19"/>
      <c r="C96" s="18"/>
      <c r="D96" s="18"/>
      <c r="E96" s="18"/>
      <c r="F96" s="100"/>
      <c r="G96" s="43"/>
      <c r="H96" s="43"/>
      <c r="I96" s="43"/>
      <c r="J96" s="103"/>
      <c r="K96" s="103"/>
      <c r="L96" s="19"/>
      <c r="M96" s="19"/>
      <c r="N96" s="19"/>
      <c r="O96" s="19"/>
      <c r="P96" s="19"/>
      <c r="Q96" s="43"/>
      <c r="R96" s="43"/>
      <c r="S96" s="19"/>
    </row>
    <row r="97" spans="1:19" ht="15.75">
      <c r="A97" s="118"/>
      <c r="B97" s="19"/>
      <c r="C97" s="18"/>
      <c r="D97" s="18"/>
      <c r="E97" s="18"/>
      <c r="F97" s="100"/>
      <c r="G97" s="43"/>
      <c r="H97" s="43"/>
      <c r="I97" s="43"/>
      <c r="J97" s="103"/>
      <c r="K97" s="103"/>
      <c r="L97" s="19"/>
      <c r="M97" s="19"/>
      <c r="N97" s="19"/>
      <c r="O97" s="19"/>
      <c r="P97" s="19"/>
      <c r="Q97" s="43"/>
      <c r="R97" s="43"/>
      <c r="S97" s="19"/>
    </row>
    <row r="98" spans="1:19" ht="15.75">
      <c r="A98" s="118"/>
      <c r="B98" s="19"/>
      <c r="C98" s="18"/>
      <c r="D98" s="18"/>
      <c r="E98" s="18"/>
      <c r="F98" s="100"/>
      <c r="G98" s="43"/>
      <c r="H98" s="43"/>
      <c r="I98" s="43"/>
      <c r="J98" s="103"/>
      <c r="K98" s="103"/>
      <c r="L98" s="19"/>
      <c r="M98" s="19"/>
      <c r="N98" s="19"/>
      <c r="O98" s="19"/>
      <c r="P98" s="19"/>
      <c r="Q98" s="43"/>
      <c r="R98" s="43"/>
      <c r="S98" s="19"/>
    </row>
    <row r="99" spans="1:19" ht="15.75">
      <c r="A99" s="118"/>
      <c r="B99" s="19"/>
      <c r="C99" s="18"/>
      <c r="D99" s="18"/>
      <c r="E99" s="18"/>
      <c r="F99" s="100"/>
      <c r="G99" s="43"/>
      <c r="H99" s="43"/>
      <c r="I99" s="43"/>
      <c r="J99" s="103"/>
      <c r="K99" s="103"/>
      <c r="L99" s="19"/>
      <c r="M99" s="19"/>
      <c r="N99" s="19"/>
      <c r="O99" s="19"/>
      <c r="P99" s="19"/>
      <c r="Q99" s="43"/>
      <c r="R99" s="43"/>
      <c r="S99" s="19"/>
    </row>
    <row r="100" spans="1:19" ht="15.75">
      <c r="A100" s="118"/>
      <c r="B100" s="19"/>
      <c r="C100" s="18"/>
      <c r="D100" s="18"/>
      <c r="E100" s="18"/>
      <c r="F100" s="100"/>
      <c r="G100" s="43"/>
      <c r="H100" s="43"/>
      <c r="I100" s="43"/>
      <c r="J100" s="103"/>
      <c r="K100" s="103"/>
      <c r="L100" s="19"/>
      <c r="M100" s="19"/>
      <c r="N100" s="19"/>
      <c r="O100" s="19"/>
      <c r="P100" s="19"/>
      <c r="Q100" s="43"/>
      <c r="R100" s="43"/>
      <c r="S100" s="19"/>
    </row>
    <row r="101" spans="1:19" ht="15.75">
      <c r="A101" s="118"/>
      <c r="B101" s="19"/>
      <c r="C101" s="18"/>
      <c r="D101" s="18"/>
      <c r="E101" s="18"/>
      <c r="F101" s="100"/>
      <c r="G101" s="43"/>
      <c r="H101" s="43"/>
      <c r="I101" s="43"/>
      <c r="J101" s="103"/>
      <c r="K101" s="103"/>
      <c r="L101" s="19"/>
      <c r="M101" s="19"/>
      <c r="N101" s="19"/>
      <c r="O101" s="19"/>
      <c r="P101" s="19"/>
      <c r="Q101" s="43"/>
      <c r="R101" s="43"/>
      <c r="S101" s="19"/>
    </row>
    <row r="102" spans="1:19" ht="15.75">
      <c r="A102" s="118"/>
      <c r="B102" s="19"/>
      <c r="C102" s="18"/>
      <c r="D102" s="18"/>
      <c r="E102" s="18"/>
      <c r="F102" s="100"/>
      <c r="G102" s="43"/>
      <c r="H102" s="43"/>
      <c r="I102" s="43"/>
      <c r="J102" s="103"/>
      <c r="K102" s="103"/>
      <c r="L102" s="19"/>
      <c r="M102" s="19"/>
      <c r="N102" s="19"/>
      <c r="O102" s="19"/>
      <c r="P102" s="19"/>
      <c r="Q102" s="43"/>
      <c r="R102" s="43"/>
      <c r="S102" s="19"/>
    </row>
    <row r="103" spans="1:19" ht="15.75">
      <c r="A103" s="118"/>
      <c r="B103" s="19"/>
      <c r="C103" s="18"/>
      <c r="D103" s="18"/>
      <c r="E103" s="18"/>
      <c r="F103" s="100"/>
      <c r="G103" s="43"/>
      <c r="H103" s="43"/>
      <c r="I103" s="43"/>
      <c r="J103" s="103"/>
      <c r="K103" s="103"/>
      <c r="L103" s="19"/>
      <c r="M103" s="19"/>
      <c r="N103" s="19"/>
      <c r="O103" s="19"/>
      <c r="P103" s="19"/>
      <c r="Q103" s="43"/>
      <c r="R103" s="43"/>
      <c r="S103" s="19"/>
    </row>
    <row r="104" spans="1:19" ht="15.75">
      <c r="A104" s="118"/>
      <c r="B104" s="19"/>
      <c r="C104" s="18"/>
      <c r="D104" s="18"/>
      <c r="E104" s="18"/>
      <c r="F104" s="100"/>
      <c r="G104" s="43"/>
      <c r="H104" s="43"/>
      <c r="I104" s="43"/>
      <c r="J104" s="103"/>
      <c r="K104" s="103"/>
      <c r="L104" s="19"/>
      <c r="M104" s="19"/>
      <c r="N104" s="19"/>
      <c r="O104" s="19"/>
      <c r="P104" s="19"/>
      <c r="Q104" s="43"/>
      <c r="R104" s="43"/>
      <c r="S104" s="19"/>
    </row>
    <row r="105" spans="1:19" ht="15.75">
      <c r="A105" s="118"/>
      <c r="B105" s="19"/>
      <c r="C105" s="18"/>
      <c r="D105" s="18"/>
      <c r="E105" s="18"/>
      <c r="F105" s="100"/>
      <c r="G105" s="43"/>
      <c r="H105" s="43"/>
      <c r="I105" s="43"/>
      <c r="J105" s="103"/>
      <c r="K105" s="103"/>
      <c r="L105" s="19"/>
      <c r="M105" s="19"/>
      <c r="N105" s="19"/>
      <c r="O105" s="19"/>
      <c r="P105" s="19"/>
      <c r="Q105" s="43"/>
      <c r="R105" s="43"/>
      <c r="S105" s="19"/>
    </row>
    <row r="106" spans="1:19" ht="15.75">
      <c r="A106" s="118"/>
      <c r="B106" s="19"/>
      <c r="C106" s="18"/>
      <c r="D106" s="18"/>
      <c r="E106" s="18"/>
      <c r="F106" s="100"/>
      <c r="G106" s="43"/>
      <c r="H106" s="43"/>
      <c r="I106" s="43"/>
      <c r="J106" s="103"/>
      <c r="K106" s="103"/>
      <c r="L106" s="19"/>
      <c r="M106" s="19"/>
      <c r="N106" s="19"/>
      <c r="O106" s="19"/>
      <c r="P106" s="19"/>
      <c r="Q106" s="43"/>
      <c r="R106" s="43"/>
      <c r="S106" s="19"/>
    </row>
    <row r="107" spans="1:19" ht="15.75">
      <c r="A107" s="118"/>
      <c r="B107" s="19"/>
      <c r="C107" s="18"/>
      <c r="D107" s="18"/>
      <c r="E107" s="18"/>
      <c r="F107" s="100"/>
      <c r="G107" s="43"/>
      <c r="H107" s="43"/>
      <c r="I107" s="43"/>
      <c r="J107" s="103"/>
      <c r="K107" s="103"/>
      <c r="L107" s="19"/>
      <c r="M107" s="19"/>
      <c r="N107" s="19"/>
      <c r="O107" s="19"/>
      <c r="P107" s="19"/>
      <c r="Q107" s="43"/>
      <c r="R107" s="43"/>
      <c r="S107" s="19"/>
    </row>
    <row r="108" spans="1:19" ht="15.75">
      <c r="A108" s="118"/>
      <c r="B108" s="19"/>
      <c r="C108" s="18"/>
      <c r="D108" s="18"/>
      <c r="E108" s="18"/>
      <c r="F108" s="100"/>
      <c r="G108" s="43"/>
      <c r="H108" s="43"/>
      <c r="I108" s="43"/>
      <c r="J108" s="103"/>
      <c r="K108" s="103"/>
      <c r="L108" s="19"/>
      <c r="M108" s="19"/>
      <c r="N108" s="19"/>
      <c r="O108" s="19"/>
      <c r="P108" s="19"/>
      <c r="Q108" s="43"/>
      <c r="R108" s="43"/>
      <c r="S108" s="19"/>
    </row>
    <row r="109" spans="1:19" ht="15.75">
      <c r="A109" s="118"/>
      <c r="B109" s="19"/>
      <c r="C109" s="18"/>
      <c r="D109" s="18"/>
      <c r="E109" s="18"/>
      <c r="F109" s="100"/>
      <c r="G109" s="43"/>
      <c r="H109" s="43"/>
      <c r="I109" s="43"/>
      <c r="J109" s="103"/>
      <c r="K109" s="103"/>
      <c r="L109" s="19"/>
      <c r="M109" s="19"/>
      <c r="N109" s="19"/>
      <c r="O109" s="19"/>
      <c r="P109" s="19"/>
      <c r="Q109" s="43"/>
      <c r="R109" s="43"/>
      <c r="S109" s="19"/>
    </row>
    <row r="110" spans="1:19" ht="15.75">
      <c r="A110" s="118"/>
      <c r="B110" s="19"/>
      <c r="C110" s="18"/>
      <c r="D110" s="18"/>
      <c r="E110" s="18"/>
      <c r="F110" s="100"/>
      <c r="G110" s="43"/>
      <c r="H110" s="43"/>
      <c r="I110" s="43"/>
      <c r="J110" s="103"/>
      <c r="K110" s="103"/>
      <c r="L110" s="19"/>
      <c r="M110" s="19"/>
      <c r="N110" s="19"/>
      <c r="O110" s="19"/>
      <c r="P110" s="19"/>
      <c r="Q110" s="43"/>
      <c r="R110" s="43"/>
      <c r="S110" s="19"/>
    </row>
    <row r="111" spans="1:19" ht="15.75">
      <c r="A111" s="118"/>
      <c r="B111" s="19"/>
      <c r="C111" s="18"/>
      <c r="D111" s="18"/>
      <c r="E111" s="18"/>
      <c r="F111" s="100"/>
      <c r="G111" s="43"/>
      <c r="H111" s="43"/>
      <c r="I111" s="43"/>
      <c r="J111" s="103"/>
      <c r="K111" s="103"/>
      <c r="L111" s="19"/>
      <c r="M111" s="19"/>
      <c r="N111" s="19"/>
      <c r="O111" s="19"/>
      <c r="P111" s="19"/>
      <c r="Q111" s="43"/>
      <c r="R111" s="43"/>
      <c r="S111" s="19"/>
    </row>
    <row r="112" spans="1:19" ht="15.75">
      <c r="A112" s="118"/>
      <c r="B112" s="19"/>
      <c r="C112" s="18"/>
      <c r="D112" s="18"/>
      <c r="E112" s="18"/>
      <c r="F112" s="100"/>
      <c r="G112" s="43"/>
      <c r="H112" s="43"/>
      <c r="I112" s="43"/>
      <c r="J112" s="103"/>
      <c r="K112" s="103"/>
      <c r="L112" s="19"/>
      <c r="M112" s="19"/>
      <c r="N112" s="19"/>
      <c r="O112" s="19"/>
      <c r="P112" s="19"/>
      <c r="Q112" s="43"/>
      <c r="R112" s="43"/>
      <c r="S112" s="19"/>
    </row>
    <row r="113" spans="1:19" ht="15.75">
      <c r="A113" s="118"/>
      <c r="B113" s="19"/>
      <c r="C113" s="18"/>
      <c r="D113" s="18"/>
      <c r="E113" s="18"/>
      <c r="F113" s="100"/>
      <c r="G113" s="43"/>
      <c r="H113" s="43"/>
      <c r="I113" s="43"/>
      <c r="J113" s="103"/>
      <c r="K113" s="103"/>
      <c r="L113" s="19"/>
      <c r="M113" s="19"/>
      <c r="N113" s="19"/>
      <c r="O113" s="19"/>
      <c r="P113" s="19"/>
      <c r="Q113" s="43"/>
      <c r="R113" s="43"/>
      <c r="S113" s="19"/>
    </row>
    <row r="114" spans="1:19" ht="15.75">
      <c r="A114" s="118"/>
      <c r="B114" s="19"/>
      <c r="C114" s="18"/>
      <c r="D114" s="18"/>
      <c r="E114" s="18"/>
      <c r="F114" s="100"/>
      <c r="G114" s="43"/>
      <c r="H114" s="43"/>
      <c r="I114" s="43"/>
      <c r="J114" s="103"/>
      <c r="K114" s="103"/>
      <c r="L114" s="19"/>
      <c r="M114" s="19"/>
      <c r="N114" s="19"/>
      <c r="O114" s="19"/>
      <c r="P114" s="19"/>
      <c r="Q114" s="43"/>
      <c r="R114" s="43"/>
      <c r="S114" s="19"/>
    </row>
    <row r="115" spans="1:19" ht="15.75">
      <c r="A115" s="118"/>
      <c r="B115" s="19"/>
      <c r="C115" s="18"/>
      <c r="D115" s="18"/>
      <c r="E115" s="18"/>
      <c r="F115" s="100"/>
      <c r="G115" s="43"/>
      <c r="H115" s="43"/>
      <c r="I115" s="43"/>
      <c r="J115" s="103"/>
      <c r="K115" s="103"/>
      <c r="L115" s="19"/>
      <c r="M115" s="19"/>
      <c r="N115" s="19"/>
      <c r="O115" s="19"/>
      <c r="P115" s="19"/>
      <c r="Q115" s="43"/>
      <c r="R115" s="43"/>
      <c r="S115" s="19"/>
    </row>
    <row r="116" spans="1:19" ht="15.75">
      <c r="A116" s="118"/>
      <c r="B116" s="19"/>
      <c r="C116" s="18"/>
      <c r="D116" s="18"/>
      <c r="E116" s="18"/>
      <c r="F116" s="100"/>
      <c r="G116" s="43"/>
      <c r="H116" s="43"/>
      <c r="I116" s="43"/>
      <c r="J116" s="103"/>
      <c r="K116" s="103"/>
      <c r="L116" s="19"/>
      <c r="M116" s="19"/>
      <c r="N116" s="19"/>
      <c r="O116" s="19"/>
      <c r="P116" s="19"/>
      <c r="Q116" s="43"/>
      <c r="R116" s="43"/>
      <c r="S116" s="19"/>
    </row>
    <row r="117" spans="1:19" ht="15.75">
      <c r="A117" s="118"/>
      <c r="B117" s="19"/>
      <c r="C117" s="18"/>
      <c r="D117" s="18"/>
      <c r="E117" s="18"/>
      <c r="F117" s="100"/>
      <c r="G117" s="43"/>
      <c r="H117" s="43"/>
      <c r="I117" s="43"/>
      <c r="J117" s="103"/>
      <c r="K117" s="103"/>
      <c r="L117" s="19"/>
      <c r="M117" s="19"/>
      <c r="N117" s="19"/>
      <c r="O117" s="19"/>
      <c r="P117" s="19"/>
      <c r="Q117" s="43"/>
      <c r="R117" s="43"/>
      <c r="S117" s="19"/>
    </row>
    <row r="118" spans="1:19" ht="15.75">
      <c r="A118" s="118"/>
      <c r="B118" s="19"/>
      <c r="C118" s="18"/>
      <c r="D118" s="18"/>
      <c r="E118" s="18"/>
      <c r="F118" s="100"/>
      <c r="G118" s="43"/>
      <c r="H118" s="43"/>
      <c r="I118" s="43"/>
      <c r="J118" s="103"/>
      <c r="K118" s="103"/>
      <c r="L118" s="19"/>
      <c r="M118" s="19"/>
      <c r="N118" s="19"/>
      <c r="O118" s="19"/>
      <c r="P118" s="19"/>
      <c r="Q118" s="43"/>
      <c r="R118" s="43"/>
      <c r="S118" s="19"/>
    </row>
    <row r="119" spans="1:19" ht="15.75">
      <c r="A119" s="118"/>
      <c r="B119" s="19"/>
      <c r="C119" s="18"/>
      <c r="D119" s="18"/>
      <c r="E119" s="18"/>
      <c r="F119" s="100"/>
      <c r="G119" s="43"/>
      <c r="H119" s="43"/>
      <c r="I119" s="43"/>
      <c r="J119" s="103"/>
      <c r="K119" s="103"/>
      <c r="L119" s="19"/>
      <c r="M119" s="19"/>
      <c r="N119" s="19"/>
      <c r="O119" s="19"/>
      <c r="P119" s="19"/>
      <c r="Q119" s="43"/>
      <c r="R119" s="43"/>
      <c r="S119" s="19"/>
    </row>
    <row r="120" spans="1:19" ht="15.75">
      <c r="A120" s="118"/>
      <c r="B120" s="19"/>
      <c r="C120" s="18"/>
      <c r="D120" s="18"/>
      <c r="E120" s="18"/>
      <c r="F120" s="100"/>
      <c r="G120" s="43"/>
      <c r="H120" s="43"/>
      <c r="I120" s="43"/>
      <c r="J120" s="103"/>
      <c r="K120" s="103"/>
      <c r="L120" s="19"/>
      <c r="M120" s="19"/>
      <c r="N120" s="19"/>
      <c r="O120" s="19"/>
      <c r="P120" s="19"/>
      <c r="Q120" s="43"/>
      <c r="R120" s="43"/>
      <c r="S120" s="19"/>
    </row>
    <row r="121" spans="1:19" ht="15.75">
      <c r="A121" s="118"/>
      <c r="B121" s="19"/>
      <c r="C121" s="18"/>
      <c r="D121" s="18"/>
      <c r="E121" s="18"/>
      <c r="F121" s="100"/>
      <c r="G121" s="43"/>
      <c r="H121" s="43"/>
      <c r="I121" s="43"/>
      <c r="J121" s="103"/>
      <c r="K121" s="103"/>
      <c r="L121" s="19"/>
      <c r="M121" s="19"/>
      <c r="N121" s="19"/>
      <c r="O121" s="19"/>
      <c r="P121" s="19"/>
      <c r="Q121" s="43"/>
      <c r="R121" s="43"/>
      <c r="S121" s="19"/>
    </row>
    <row r="122" spans="1:19" ht="15.75">
      <c r="A122" s="118"/>
      <c r="B122" s="19"/>
      <c r="C122" s="18"/>
      <c r="D122" s="18"/>
      <c r="E122" s="18"/>
      <c r="F122" s="100"/>
      <c r="G122" s="43"/>
      <c r="H122" s="43"/>
      <c r="I122" s="43"/>
      <c r="J122" s="103"/>
      <c r="K122" s="103"/>
      <c r="L122" s="19"/>
      <c r="M122" s="19"/>
      <c r="N122" s="19"/>
      <c r="O122" s="19"/>
      <c r="P122" s="19"/>
      <c r="Q122" s="43"/>
      <c r="R122" s="43"/>
      <c r="S122" s="19"/>
    </row>
    <row r="123" spans="1:19" ht="15.75">
      <c r="A123" s="118"/>
      <c r="B123" s="19"/>
      <c r="C123" s="18"/>
      <c r="D123" s="18"/>
      <c r="E123" s="18"/>
      <c r="F123" s="100"/>
      <c r="G123" s="43"/>
      <c r="H123" s="43"/>
      <c r="I123" s="43"/>
      <c r="J123" s="103"/>
      <c r="K123" s="103"/>
      <c r="L123" s="19"/>
      <c r="M123" s="19"/>
      <c r="N123" s="19"/>
      <c r="O123" s="19"/>
      <c r="P123" s="19"/>
      <c r="Q123" s="43"/>
      <c r="R123" s="43"/>
      <c r="S123" s="19"/>
    </row>
    <row r="124" spans="1:19" ht="15.75">
      <c r="A124" s="118"/>
      <c r="B124" s="19"/>
      <c r="C124" s="18"/>
      <c r="D124" s="18"/>
      <c r="E124" s="18"/>
      <c r="F124" s="100"/>
      <c r="G124" s="43"/>
      <c r="H124" s="43"/>
      <c r="I124" s="43"/>
      <c r="J124" s="103"/>
      <c r="K124" s="103"/>
      <c r="L124" s="19"/>
      <c r="M124" s="19"/>
      <c r="N124" s="19"/>
      <c r="O124" s="19"/>
      <c r="P124" s="19"/>
      <c r="Q124" s="43"/>
      <c r="R124" s="43"/>
      <c r="S124" s="19"/>
    </row>
    <row r="125" spans="1:19" ht="15.75">
      <c r="A125" s="118"/>
      <c r="B125" s="19"/>
      <c r="C125" s="18"/>
      <c r="D125" s="18"/>
      <c r="E125" s="18"/>
      <c r="F125" s="100"/>
      <c r="G125" s="43"/>
      <c r="H125" s="43"/>
      <c r="I125" s="43"/>
      <c r="J125" s="103"/>
      <c r="K125" s="103"/>
      <c r="L125" s="19"/>
      <c r="M125" s="19"/>
      <c r="N125" s="19"/>
      <c r="O125" s="19"/>
      <c r="P125" s="19"/>
      <c r="Q125" s="43"/>
      <c r="R125" s="43"/>
      <c r="S125" s="19"/>
    </row>
    <row r="126" spans="1:19" ht="15.75">
      <c r="A126" s="118"/>
      <c r="B126" s="19"/>
      <c r="C126" s="18"/>
      <c r="D126" s="18"/>
      <c r="E126" s="18"/>
      <c r="F126" s="100"/>
      <c r="G126" s="43"/>
      <c r="H126" s="43"/>
      <c r="I126" s="43"/>
      <c r="J126" s="103"/>
      <c r="K126" s="103"/>
      <c r="L126" s="19"/>
      <c r="M126" s="19"/>
      <c r="N126" s="19"/>
      <c r="O126" s="19"/>
      <c r="P126" s="19"/>
      <c r="Q126" s="43"/>
      <c r="R126" s="43"/>
      <c r="S126" s="19"/>
    </row>
    <row r="127" spans="1:19" ht="15.75">
      <c r="A127" s="118"/>
      <c r="B127" s="19"/>
      <c r="C127" s="18"/>
      <c r="D127" s="18"/>
      <c r="E127" s="18"/>
      <c r="F127" s="100"/>
      <c r="G127" s="43"/>
      <c r="H127" s="43"/>
      <c r="I127" s="43"/>
      <c r="J127" s="103"/>
      <c r="K127" s="103"/>
      <c r="L127" s="19"/>
      <c r="M127" s="19"/>
      <c r="N127" s="19"/>
      <c r="O127" s="19"/>
      <c r="P127" s="19"/>
      <c r="Q127" s="43"/>
      <c r="R127" s="43"/>
      <c r="S127" s="19"/>
    </row>
    <row r="128" spans="1:19" ht="15.75">
      <c r="A128" s="118"/>
      <c r="B128" s="19"/>
      <c r="C128" s="18"/>
      <c r="D128" s="18"/>
      <c r="E128" s="18"/>
      <c r="F128" s="100"/>
      <c r="G128" s="43"/>
      <c r="H128" s="43"/>
      <c r="I128" s="43"/>
      <c r="J128" s="103"/>
      <c r="K128" s="103"/>
      <c r="L128" s="19"/>
      <c r="M128" s="19"/>
      <c r="N128" s="19"/>
      <c r="O128" s="19"/>
      <c r="P128" s="19"/>
      <c r="Q128" s="43"/>
      <c r="R128" s="43"/>
      <c r="S128" s="19"/>
    </row>
    <row r="129" spans="1:19" ht="15.75">
      <c r="A129" s="118"/>
      <c r="B129" s="19"/>
      <c r="C129" s="18"/>
      <c r="D129" s="18"/>
      <c r="E129" s="18"/>
      <c r="F129" s="100"/>
      <c r="G129" s="43"/>
      <c r="H129" s="43"/>
      <c r="I129" s="43"/>
      <c r="J129" s="103"/>
      <c r="K129" s="103"/>
      <c r="L129" s="19"/>
      <c r="M129" s="19"/>
      <c r="N129" s="19"/>
      <c r="O129" s="19"/>
      <c r="P129" s="19"/>
      <c r="Q129" s="43"/>
      <c r="R129" s="43"/>
      <c r="S129" s="19"/>
    </row>
    <row r="130" spans="1:19" ht="15.75">
      <c r="A130" s="118"/>
      <c r="B130" s="19"/>
      <c r="C130" s="18"/>
      <c r="D130" s="18"/>
      <c r="E130" s="18"/>
      <c r="F130" s="100"/>
      <c r="G130" s="43"/>
      <c r="H130" s="43"/>
      <c r="I130" s="43"/>
      <c r="J130" s="103"/>
      <c r="K130" s="103"/>
      <c r="L130" s="19"/>
      <c r="M130" s="19"/>
      <c r="N130" s="19"/>
      <c r="O130" s="19"/>
      <c r="P130" s="19"/>
      <c r="Q130" s="43"/>
      <c r="R130" s="43"/>
      <c r="S130" s="19"/>
    </row>
    <row r="131" spans="1:19" ht="15.75">
      <c r="A131" s="118"/>
      <c r="B131" s="19"/>
      <c r="C131" s="18"/>
      <c r="D131" s="18"/>
      <c r="E131" s="18"/>
      <c r="F131" s="100"/>
      <c r="G131" s="43"/>
      <c r="H131" s="43"/>
      <c r="I131" s="43"/>
      <c r="J131" s="103"/>
      <c r="K131" s="103"/>
      <c r="L131" s="19"/>
      <c r="M131" s="19"/>
      <c r="N131" s="19"/>
      <c r="O131" s="19"/>
      <c r="P131" s="19"/>
      <c r="Q131" s="43"/>
      <c r="R131" s="43"/>
      <c r="S131" s="19"/>
    </row>
    <row r="132" spans="1:19" ht="15.75">
      <c r="A132" s="118"/>
      <c r="B132" s="19"/>
      <c r="C132" s="18"/>
      <c r="D132" s="18"/>
      <c r="E132" s="18"/>
      <c r="F132" s="100"/>
      <c r="G132" s="43"/>
      <c r="H132" s="43"/>
      <c r="I132" s="43"/>
      <c r="J132" s="103"/>
      <c r="K132" s="103"/>
      <c r="L132" s="19"/>
      <c r="M132" s="19"/>
      <c r="N132" s="19"/>
      <c r="O132" s="19"/>
      <c r="P132" s="19"/>
      <c r="Q132" s="43"/>
      <c r="R132" s="43"/>
      <c r="S132" s="19"/>
    </row>
    <row r="133" spans="1:19" ht="15.75">
      <c r="A133" s="118"/>
      <c r="B133" s="19"/>
      <c r="C133" s="18"/>
      <c r="D133" s="18"/>
      <c r="E133" s="18"/>
      <c r="F133" s="100"/>
      <c r="G133" s="43"/>
      <c r="H133" s="43"/>
      <c r="I133" s="43"/>
      <c r="J133" s="103"/>
      <c r="K133" s="103"/>
      <c r="L133" s="19"/>
      <c r="M133" s="19"/>
      <c r="N133" s="19"/>
      <c r="O133" s="19"/>
      <c r="P133" s="19"/>
      <c r="Q133" s="43"/>
      <c r="R133" s="43"/>
      <c r="S133" s="19"/>
    </row>
    <row r="134" spans="1:19" ht="15.75">
      <c r="A134" s="118"/>
      <c r="B134" s="19"/>
      <c r="C134" s="18"/>
      <c r="D134" s="18"/>
      <c r="E134" s="18"/>
      <c r="F134" s="100"/>
      <c r="G134" s="43"/>
      <c r="H134" s="43"/>
      <c r="I134" s="43"/>
      <c r="J134" s="103"/>
      <c r="K134" s="103"/>
      <c r="L134" s="19"/>
      <c r="M134" s="19"/>
      <c r="N134" s="19"/>
      <c r="O134" s="19"/>
      <c r="P134" s="19"/>
      <c r="Q134" s="43"/>
      <c r="R134" s="43"/>
      <c r="S134" s="19"/>
    </row>
    <row r="135" spans="1:19" ht="15.75">
      <c r="A135" s="118"/>
      <c r="B135" s="19"/>
      <c r="C135" s="18"/>
      <c r="D135" s="18"/>
      <c r="E135" s="18"/>
      <c r="F135" s="100"/>
      <c r="G135" s="43"/>
      <c r="H135" s="43"/>
      <c r="I135" s="43"/>
      <c r="J135" s="103"/>
      <c r="K135" s="103"/>
      <c r="L135" s="19"/>
      <c r="M135" s="19"/>
      <c r="N135" s="19"/>
      <c r="O135" s="19"/>
      <c r="P135" s="19"/>
      <c r="Q135" s="43"/>
      <c r="R135" s="43"/>
      <c r="S135" s="19"/>
    </row>
    <row r="136" spans="1:19" ht="15.75">
      <c r="A136" s="118"/>
      <c r="B136" s="19"/>
      <c r="C136" s="18"/>
      <c r="D136" s="18"/>
      <c r="E136" s="18"/>
      <c r="F136" s="100"/>
      <c r="G136" s="43"/>
      <c r="H136" s="43"/>
      <c r="I136" s="43"/>
      <c r="J136" s="103"/>
      <c r="K136" s="103"/>
      <c r="L136" s="19"/>
      <c r="M136" s="19"/>
      <c r="N136" s="19"/>
      <c r="O136" s="19"/>
      <c r="P136" s="19"/>
      <c r="Q136" s="43"/>
      <c r="R136" s="43"/>
      <c r="S136" s="19"/>
    </row>
    <row r="137" spans="1:19" ht="15.75">
      <c r="A137" s="118"/>
      <c r="B137" s="19"/>
      <c r="C137" s="18"/>
      <c r="D137" s="18"/>
      <c r="E137" s="18"/>
      <c r="F137" s="100"/>
      <c r="G137" s="43"/>
      <c r="H137" s="43"/>
      <c r="I137" s="43"/>
      <c r="J137" s="103"/>
      <c r="K137" s="103"/>
      <c r="L137" s="19"/>
      <c r="M137" s="19"/>
      <c r="N137" s="19"/>
      <c r="O137" s="19"/>
      <c r="P137" s="19"/>
      <c r="Q137" s="43"/>
      <c r="R137" s="43"/>
      <c r="S137" s="19"/>
    </row>
    <row r="138" spans="1:19" ht="15.75">
      <c r="A138" s="118"/>
      <c r="B138" s="19"/>
      <c r="C138" s="18"/>
      <c r="D138" s="18"/>
      <c r="E138" s="18"/>
      <c r="F138" s="100"/>
      <c r="G138" s="43"/>
      <c r="H138" s="43"/>
      <c r="I138" s="43"/>
      <c r="J138" s="103"/>
      <c r="K138" s="103"/>
      <c r="L138" s="19"/>
      <c r="M138" s="19"/>
      <c r="N138" s="19"/>
      <c r="O138" s="19"/>
      <c r="P138" s="19"/>
      <c r="Q138" s="43"/>
      <c r="R138" s="43"/>
      <c r="S138" s="19"/>
    </row>
    <row r="139" spans="1:19" ht="15.75">
      <c r="A139" s="118"/>
      <c r="B139" s="19"/>
      <c r="C139" s="18"/>
      <c r="D139" s="18"/>
      <c r="E139" s="18"/>
      <c r="F139" s="100"/>
      <c r="G139" s="43"/>
      <c r="H139" s="43"/>
      <c r="I139" s="43"/>
      <c r="J139" s="103"/>
      <c r="K139" s="103"/>
      <c r="L139" s="19"/>
      <c r="M139" s="19"/>
      <c r="N139" s="19"/>
      <c r="O139" s="19"/>
      <c r="P139" s="19"/>
      <c r="Q139" s="43"/>
      <c r="R139" s="43"/>
      <c r="S139" s="19"/>
    </row>
    <row r="140" spans="1:19" ht="15.75">
      <c r="A140" s="118"/>
      <c r="B140" s="19"/>
      <c r="C140" s="18"/>
      <c r="D140" s="18"/>
      <c r="E140" s="18"/>
      <c r="F140" s="100"/>
      <c r="G140" s="43"/>
      <c r="H140" s="43"/>
      <c r="I140" s="43"/>
      <c r="J140" s="103"/>
      <c r="K140" s="103"/>
      <c r="L140" s="19"/>
      <c r="M140" s="19"/>
      <c r="N140" s="19"/>
      <c r="O140" s="19"/>
      <c r="P140" s="19"/>
      <c r="Q140" s="43"/>
      <c r="R140" s="43"/>
      <c r="S140" s="19"/>
    </row>
    <row r="141" spans="1:19" ht="15.75">
      <c r="A141" s="118"/>
      <c r="B141" s="19"/>
      <c r="C141" s="18"/>
      <c r="D141" s="18"/>
      <c r="E141" s="18"/>
      <c r="F141" s="100"/>
      <c r="G141" s="43"/>
      <c r="H141" s="43"/>
      <c r="I141" s="43"/>
      <c r="J141" s="103"/>
      <c r="K141" s="103"/>
      <c r="L141" s="19"/>
      <c r="M141" s="19"/>
      <c r="N141" s="19"/>
      <c r="O141" s="19"/>
      <c r="P141" s="19"/>
      <c r="Q141" s="43"/>
      <c r="R141" s="43"/>
      <c r="S141" s="19"/>
    </row>
    <row r="142" spans="1:19" ht="15.75">
      <c r="A142" s="118"/>
      <c r="B142" s="19"/>
      <c r="C142" s="18"/>
      <c r="D142" s="18"/>
      <c r="E142" s="18"/>
      <c r="F142" s="100"/>
      <c r="G142" s="43"/>
      <c r="H142" s="43"/>
      <c r="I142" s="43"/>
      <c r="J142" s="103"/>
      <c r="K142" s="103"/>
      <c r="L142" s="19"/>
      <c r="M142" s="19"/>
      <c r="N142" s="19"/>
      <c r="O142" s="19"/>
      <c r="P142" s="19"/>
      <c r="Q142" s="43"/>
      <c r="R142" s="43"/>
      <c r="S142" s="19"/>
    </row>
    <row r="143" spans="1:19" ht="15.75">
      <c r="A143" s="118"/>
      <c r="B143" s="19"/>
      <c r="C143" s="18"/>
      <c r="D143" s="18"/>
      <c r="E143" s="18"/>
      <c r="F143" s="100"/>
      <c r="G143" s="43"/>
      <c r="H143" s="43"/>
      <c r="I143" s="43"/>
      <c r="J143" s="103"/>
      <c r="K143" s="103"/>
      <c r="L143" s="19"/>
      <c r="M143" s="19"/>
      <c r="N143" s="19"/>
      <c r="O143" s="19"/>
      <c r="P143" s="19"/>
      <c r="Q143" s="43"/>
      <c r="R143" s="43"/>
      <c r="S143" s="19"/>
    </row>
    <row r="144" spans="1:19" ht="15.75">
      <c r="A144" s="118"/>
      <c r="B144" s="19"/>
      <c r="C144" s="18"/>
      <c r="D144" s="18"/>
      <c r="E144" s="18"/>
      <c r="F144" s="100"/>
      <c r="G144" s="43"/>
      <c r="H144" s="43"/>
      <c r="I144" s="43"/>
      <c r="J144" s="103"/>
      <c r="K144" s="103"/>
      <c r="L144" s="19"/>
      <c r="M144" s="19"/>
      <c r="N144" s="19"/>
      <c r="O144" s="19"/>
      <c r="P144" s="19"/>
      <c r="Q144" s="43"/>
      <c r="R144" s="43"/>
      <c r="S144" s="19"/>
    </row>
    <row r="145" spans="1:19" ht="15.75">
      <c r="A145" s="118"/>
      <c r="B145" s="19"/>
      <c r="C145" s="18"/>
      <c r="D145" s="18"/>
      <c r="E145" s="18"/>
      <c r="F145" s="100"/>
      <c r="G145" s="43"/>
      <c r="H145" s="43"/>
      <c r="I145" s="43"/>
      <c r="J145" s="103"/>
      <c r="K145" s="103"/>
      <c r="L145" s="19"/>
      <c r="M145" s="19"/>
      <c r="N145" s="19"/>
      <c r="O145" s="19"/>
      <c r="P145" s="19"/>
      <c r="Q145" s="43"/>
      <c r="R145" s="43"/>
      <c r="S145" s="19"/>
    </row>
    <row r="146" spans="1:19" ht="15.75">
      <c r="A146" s="118"/>
      <c r="B146" s="19"/>
      <c r="C146" s="18"/>
      <c r="D146" s="18"/>
      <c r="E146" s="18"/>
      <c r="F146" s="100"/>
      <c r="G146" s="43"/>
      <c r="H146" s="43"/>
      <c r="I146" s="43"/>
      <c r="J146" s="103"/>
      <c r="K146" s="103"/>
      <c r="L146" s="19"/>
      <c r="M146" s="19"/>
      <c r="N146" s="19"/>
      <c r="O146" s="19"/>
      <c r="P146" s="19"/>
      <c r="Q146" s="43"/>
      <c r="R146" s="43"/>
      <c r="S146" s="19"/>
    </row>
    <row r="147" spans="1:19" ht="15.75">
      <c r="A147" s="118"/>
      <c r="B147" s="19"/>
      <c r="C147" s="18"/>
      <c r="D147" s="18"/>
      <c r="E147" s="18"/>
      <c r="F147" s="100"/>
      <c r="G147" s="43"/>
      <c r="H147" s="43"/>
      <c r="I147" s="43"/>
      <c r="J147" s="103"/>
      <c r="K147" s="103"/>
      <c r="L147" s="19"/>
      <c r="M147" s="19"/>
      <c r="N147" s="19"/>
      <c r="O147" s="19"/>
      <c r="P147" s="19"/>
      <c r="Q147" s="43"/>
      <c r="R147" s="43"/>
      <c r="S147" s="19"/>
    </row>
    <row r="148" spans="1:19" ht="15.75">
      <c r="A148" s="118"/>
      <c r="B148" s="19"/>
      <c r="C148" s="18"/>
      <c r="D148" s="18"/>
      <c r="E148" s="18"/>
      <c r="F148" s="100"/>
      <c r="G148" s="43"/>
      <c r="H148" s="43"/>
      <c r="I148" s="43"/>
      <c r="J148" s="103"/>
      <c r="K148" s="103"/>
      <c r="L148" s="19"/>
      <c r="M148" s="19"/>
      <c r="N148" s="19"/>
      <c r="O148" s="19"/>
      <c r="P148" s="19"/>
      <c r="Q148" s="43"/>
      <c r="R148" s="43"/>
      <c r="S148" s="19"/>
    </row>
    <row r="149" spans="1:19" ht="15.75">
      <c r="A149" s="118"/>
      <c r="B149" s="19"/>
      <c r="C149" s="18"/>
      <c r="D149" s="18"/>
      <c r="E149" s="18"/>
      <c r="F149" s="100"/>
      <c r="G149" s="43"/>
      <c r="H149" s="43"/>
      <c r="I149" s="43"/>
      <c r="J149" s="103"/>
      <c r="K149" s="103"/>
      <c r="L149" s="19"/>
      <c r="M149" s="19"/>
      <c r="N149" s="19"/>
      <c r="O149" s="19"/>
      <c r="P149" s="19"/>
      <c r="Q149" s="43"/>
      <c r="R149" s="43"/>
      <c r="S149" s="19"/>
    </row>
    <row r="150" spans="1:19" ht="15.75">
      <c r="A150" s="118"/>
      <c r="B150" s="19"/>
      <c r="C150" s="18"/>
      <c r="D150" s="18"/>
      <c r="E150" s="18"/>
      <c r="F150" s="100"/>
      <c r="G150" s="43"/>
      <c r="H150" s="43"/>
      <c r="I150" s="43"/>
      <c r="J150" s="103"/>
      <c r="K150" s="103"/>
      <c r="L150" s="19"/>
      <c r="M150" s="19"/>
      <c r="N150" s="19"/>
      <c r="O150" s="19"/>
      <c r="P150" s="19"/>
      <c r="Q150" s="43"/>
      <c r="R150" s="43"/>
      <c r="S150" s="19"/>
    </row>
    <row r="151" spans="1:19" ht="15.75">
      <c r="A151" s="118"/>
      <c r="B151" s="19"/>
      <c r="C151" s="18"/>
      <c r="D151" s="18"/>
      <c r="E151" s="18"/>
      <c r="F151" s="100"/>
      <c r="G151" s="43"/>
      <c r="H151" s="43"/>
      <c r="I151" s="43"/>
      <c r="J151" s="103"/>
      <c r="K151" s="103"/>
      <c r="L151" s="19"/>
      <c r="M151" s="19"/>
      <c r="N151" s="19"/>
      <c r="O151" s="19"/>
      <c r="P151" s="19"/>
      <c r="Q151" s="43"/>
      <c r="R151" s="43"/>
      <c r="S151" s="19"/>
    </row>
    <row r="152" spans="1:19" ht="15.75">
      <c r="A152" s="118"/>
      <c r="B152" s="19"/>
      <c r="C152" s="18"/>
      <c r="D152" s="18"/>
      <c r="E152" s="18"/>
      <c r="F152" s="100"/>
      <c r="G152" s="43"/>
      <c r="H152" s="43"/>
      <c r="I152" s="43"/>
      <c r="J152" s="103"/>
      <c r="K152" s="103"/>
      <c r="L152" s="19"/>
      <c r="M152" s="19"/>
      <c r="N152" s="19"/>
      <c r="O152" s="19"/>
      <c r="P152" s="19"/>
      <c r="Q152" s="43"/>
      <c r="R152" s="43"/>
      <c r="S152" s="19"/>
    </row>
    <row r="153" spans="1:19" ht="15.75">
      <c r="A153" s="118"/>
      <c r="B153" s="19"/>
      <c r="C153" s="18"/>
      <c r="D153" s="18"/>
      <c r="E153" s="18"/>
      <c r="F153" s="100"/>
      <c r="G153" s="43"/>
      <c r="H153" s="43"/>
      <c r="I153" s="43"/>
      <c r="J153" s="103"/>
      <c r="K153" s="103"/>
      <c r="L153" s="19"/>
      <c r="M153" s="19"/>
      <c r="N153" s="19"/>
      <c r="O153" s="19"/>
      <c r="P153" s="19"/>
      <c r="Q153" s="43"/>
      <c r="R153" s="43"/>
      <c r="S153" s="19"/>
    </row>
    <row r="154" spans="1:19" ht="15.75">
      <c r="A154" s="118"/>
      <c r="B154" s="19"/>
      <c r="C154" s="18"/>
      <c r="D154" s="18"/>
      <c r="E154" s="18"/>
      <c r="F154" s="100"/>
      <c r="G154" s="43"/>
      <c r="H154" s="43"/>
      <c r="I154" s="43"/>
      <c r="J154" s="103"/>
      <c r="K154" s="103"/>
      <c r="L154" s="19"/>
      <c r="M154" s="19"/>
      <c r="N154" s="19"/>
      <c r="O154" s="19"/>
      <c r="P154" s="19"/>
      <c r="Q154" s="43"/>
      <c r="R154" s="43"/>
      <c r="S154" s="19"/>
    </row>
    <row r="155" spans="1:19" ht="15.75">
      <c r="A155" s="118"/>
      <c r="B155" s="19"/>
      <c r="C155" s="18"/>
      <c r="D155" s="18"/>
      <c r="E155" s="18"/>
      <c r="F155" s="100"/>
      <c r="G155" s="43"/>
      <c r="H155" s="43"/>
      <c r="I155" s="43"/>
      <c r="J155" s="103"/>
      <c r="K155" s="103"/>
      <c r="L155" s="19"/>
      <c r="M155" s="19"/>
      <c r="N155" s="19"/>
      <c r="O155" s="19"/>
      <c r="P155" s="19"/>
      <c r="Q155" s="43"/>
      <c r="R155" s="43"/>
      <c r="S155" s="19"/>
    </row>
    <row r="156" spans="1:19" ht="15.75">
      <c r="A156" s="118"/>
      <c r="B156" s="19"/>
      <c r="C156" s="18"/>
      <c r="D156" s="18"/>
      <c r="E156" s="18"/>
      <c r="F156" s="100"/>
      <c r="G156" s="43"/>
      <c r="H156" s="43"/>
      <c r="I156" s="43"/>
      <c r="J156" s="103"/>
      <c r="K156" s="103"/>
      <c r="L156" s="19"/>
      <c r="M156" s="19"/>
      <c r="N156" s="19"/>
      <c r="O156" s="19"/>
      <c r="P156" s="19"/>
      <c r="Q156" s="43"/>
      <c r="R156" s="43"/>
      <c r="S156" s="19"/>
    </row>
    <row r="157" spans="1:19" ht="15.75">
      <c r="A157" s="118"/>
      <c r="B157" s="19"/>
      <c r="C157" s="18"/>
      <c r="D157" s="18"/>
      <c r="E157" s="18"/>
      <c r="F157" s="100"/>
      <c r="G157" s="43"/>
      <c r="H157" s="43"/>
      <c r="I157" s="43"/>
      <c r="J157" s="103"/>
      <c r="K157" s="103"/>
      <c r="L157" s="19"/>
      <c r="M157" s="19"/>
      <c r="N157" s="19"/>
      <c r="O157" s="19"/>
      <c r="P157" s="19"/>
      <c r="Q157" s="43"/>
      <c r="R157" s="43"/>
      <c r="S157" s="19"/>
    </row>
    <row r="158" spans="1:19" ht="15.75">
      <c r="A158" s="118"/>
      <c r="B158" s="19"/>
      <c r="C158" s="18"/>
      <c r="D158" s="18"/>
      <c r="E158" s="18"/>
      <c r="F158" s="100"/>
      <c r="G158" s="43"/>
      <c r="H158" s="43"/>
      <c r="I158" s="43"/>
      <c r="J158" s="103"/>
      <c r="K158" s="103"/>
      <c r="L158" s="19"/>
      <c r="M158" s="19"/>
      <c r="N158" s="19"/>
      <c r="O158" s="19"/>
      <c r="P158" s="19"/>
      <c r="Q158" s="43"/>
      <c r="R158" s="43"/>
      <c r="S158" s="19"/>
    </row>
    <row r="159" spans="1:19" ht="15.75">
      <c r="A159" s="118"/>
      <c r="B159" s="19"/>
      <c r="C159" s="18"/>
      <c r="D159" s="18"/>
      <c r="E159" s="18"/>
      <c r="F159" s="100"/>
      <c r="G159" s="43"/>
      <c r="H159" s="43"/>
      <c r="I159" s="43"/>
      <c r="J159" s="103"/>
      <c r="K159" s="103"/>
      <c r="L159" s="19"/>
      <c r="M159" s="19"/>
      <c r="N159" s="19"/>
      <c r="O159" s="19"/>
      <c r="P159" s="19"/>
      <c r="Q159" s="43"/>
      <c r="R159" s="43"/>
      <c r="S159" s="19"/>
    </row>
    <row r="160" spans="1:19" ht="15.75">
      <c r="A160" s="118"/>
      <c r="B160" s="19"/>
      <c r="C160" s="18"/>
      <c r="D160" s="18"/>
      <c r="E160" s="18"/>
      <c r="F160" s="100"/>
      <c r="G160" s="43"/>
      <c r="H160" s="43"/>
      <c r="I160" s="43"/>
      <c r="J160" s="103"/>
      <c r="K160" s="103"/>
      <c r="L160" s="19"/>
      <c r="M160" s="19"/>
      <c r="N160" s="19"/>
      <c r="O160" s="19"/>
      <c r="P160" s="19"/>
      <c r="Q160" s="43"/>
      <c r="R160" s="43"/>
      <c r="S160" s="19"/>
    </row>
    <row r="161" spans="1:19" ht="15.75">
      <c r="A161" s="118"/>
      <c r="B161" s="19"/>
      <c r="C161" s="18"/>
      <c r="D161" s="18"/>
      <c r="E161" s="18"/>
      <c r="F161" s="100"/>
      <c r="G161" s="43"/>
      <c r="H161" s="43"/>
      <c r="I161" s="43"/>
      <c r="J161" s="103"/>
      <c r="K161" s="103"/>
      <c r="L161" s="19"/>
      <c r="M161" s="19"/>
      <c r="N161" s="19"/>
      <c r="O161" s="19"/>
      <c r="P161" s="19"/>
      <c r="Q161" s="43"/>
      <c r="R161" s="43"/>
      <c r="S161" s="19"/>
    </row>
    <row r="162" spans="1:19" ht="15.75">
      <c r="A162" s="118"/>
      <c r="B162" s="19"/>
      <c r="C162" s="18"/>
      <c r="D162" s="18"/>
      <c r="E162" s="18"/>
      <c r="F162" s="100"/>
      <c r="G162" s="43"/>
      <c r="H162" s="43"/>
      <c r="I162" s="43"/>
      <c r="J162" s="103"/>
      <c r="K162" s="103"/>
      <c r="L162" s="19"/>
      <c r="M162" s="19"/>
      <c r="N162" s="19"/>
      <c r="O162" s="19"/>
      <c r="P162" s="19"/>
      <c r="Q162" s="43"/>
      <c r="R162" s="43"/>
      <c r="S162" s="19"/>
    </row>
    <row r="163" spans="1:19" ht="15.75">
      <c r="A163" s="118"/>
      <c r="B163" s="19"/>
      <c r="C163" s="18"/>
      <c r="D163" s="18"/>
      <c r="E163" s="18"/>
      <c r="F163" s="100"/>
      <c r="G163" s="43"/>
      <c r="H163" s="43"/>
      <c r="I163" s="43"/>
      <c r="J163" s="103"/>
      <c r="K163" s="103"/>
      <c r="L163" s="19"/>
      <c r="M163" s="19"/>
      <c r="N163" s="19"/>
      <c r="O163" s="19"/>
      <c r="P163" s="19"/>
      <c r="Q163" s="43"/>
      <c r="R163" s="43"/>
      <c r="S163" s="19"/>
    </row>
    <row r="164" spans="1:19" ht="15.75">
      <c r="A164" s="118"/>
      <c r="B164" s="19"/>
      <c r="C164" s="18"/>
      <c r="D164" s="18"/>
      <c r="E164" s="18"/>
      <c r="F164" s="100"/>
      <c r="G164" s="43"/>
      <c r="H164" s="43"/>
      <c r="I164" s="43"/>
      <c r="J164" s="103"/>
      <c r="K164" s="103"/>
      <c r="L164" s="19"/>
      <c r="M164" s="19"/>
      <c r="N164" s="19"/>
      <c r="O164" s="19"/>
      <c r="P164" s="19"/>
      <c r="Q164" s="43"/>
      <c r="R164" s="43"/>
      <c r="S164" s="19"/>
    </row>
    <row r="165" spans="1:19" ht="15.75">
      <c r="A165" s="118"/>
      <c r="B165" s="19"/>
      <c r="C165" s="18"/>
      <c r="D165" s="18"/>
      <c r="E165" s="18"/>
      <c r="F165" s="100"/>
      <c r="G165" s="43"/>
      <c r="H165" s="43"/>
      <c r="I165" s="43"/>
      <c r="J165" s="103"/>
      <c r="K165" s="103"/>
      <c r="L165" s="19"/>
      <c r="M165" s="19"/>
      <c r="N165" s="19"/>
      <c r="O165" s="19"/>
      <c r="P165" s="19"/>
      <c r="Q165" s="43"/>
      <c r="R165" s="43"/>
      <c r="S165" s="19"/>
    </row>
    <row r="166" spans="1:19" ht="15.75">
      <c r="A166" s="118"/>
      <c r="B166" s="19"/>
      <c r="C166" s="18"/>
      <c r="D166" s="18"/>
      <c r="E166" s="18"/>
      <c r="F166" s="100"/>
      <c r="G166" s="43"/>
      <c r="H166" s="43"/>
      <c r="I166" s="43"/>
      <c r="J166" s="103"/>
      <c r="K166" s="103"/>
      <c r="L166" s="19"/>
      <c r="M166" s="19"/>
      <c r="N166" s="19"/>
      <c r="O166" s="19"/>
      <c r="P166" s="19"/>
      <c r="Q166" s="43"/>
      <c r="R166" s="43"/>
      <c r="S166" s="19"/>
    </row>
    <row r="167" spans="1:19" ht="15.75">
      <c r="A167" s="118"/>
      <c r="B167" s="19"/>
      <c r="C167" s="18"/>
      <c r="D167" s="18"/>
      <c r="E167" s="18"/>
      <c r="F167" s="100"/>
      <c r="G167" s="43"/>
      <c r="H167" s="43"/>
      <c r="I167" s="43"/>
      <c r="J167" s="103"/>
      <c r="K167" s="103"/>
      <c r="L167" s="19"/>
      <c r="M167" s="19"/>
      <c r="N167" s="19"/>
      <c r="O167" s="19"/>
      <c r="P167" s="19"/>
      <c r="Q167" s="43"/>
      <c r="R167" s="43"/>
      <c r="S167" s="19"/>
    </row>
    <row r="168" spans="1:19" ht="15.75">
      <c r="A168" s="118"/>
      <c r="B168" s="19"/>
      <c r="C168" s="18"/>
      <c r="D168" s="18"/>
      <c r="E168" s="18"/>
      <c r="F168" s="100"/>
      <c r="G168" s="43"/>
      <c r="H168" s="43"/>
      <c r="I168" s="43"/>
      <c r="J168" s="103"/>
      <c r="K168" s="103"/>
      <c r="L168" s="19"/>
      <c r="M168" s="19"/>
      <c r="N168" s="19"/>
      <c r="O168" s="19"/>
      <c r="P168" s="19"/>
      <c r="Q168" s="43"/>
      <c r="R168" s="43"/>
      <c r="S168" s="19"/>
    </row>
    <row r="169" spans="1:19" ht="15.75">
      <c r="A169" s="118"/>
      <c r="B169" s="19"/>
      <c r="C169" s="18"/>
      <c r="D169" s="18"/>
      <c r="E169" s="18"/>
      <c r="F169" s="100"/>
      <c r="G169" s="43"/>
      <c r="H169" s="43"/>
      <c r="I169" s="43"/>
      <c r="J169" s="103"/>
      <c r="K169" s="103"/>
      <c r="L169" s="19"/>
      <c r="M169" s="19"/>
      <c r="N169" s="19"/>
      <c r="O169" s="19"/>
      <c r="P169" s="19"/>
      <c r="Q169" s="43"/>
      <c r="R169" s="43"/>
      <c r="S169" s="19"/>
    </row>
    <row r="170" spans="1:19" ht="15.75">
      <c r="A170" s="118"/>
      <c r="B170" s="19"/>
      <c r="C170" s="18"/>
      <c r="D170" s="18"/>
      <c r="E170" s="18"/>
      <c r="F170" s="100"/>
      <c r="G170" s="43"/>
      <c r="H170" s="43"/>
      <c r="I170" s="43"/>
      <c r="J170" s="103"/>
      <c r="K170" s="103"/>
      <c r="L170" s="19"/>
      <c r="M170" s="19"/>
      <c r="N170" s="19"/>
      <c r="O170" s="19"/>
      <c r="P170" s="19"/>
      <c r="Q170" s="43"/>
      <c r="R170" s="43"/>
      <c r="S170" s="19"/>
    </row>
    <row r="171" spans="1:19" ht="15.75">
      <c r="A171" s="118"/>
      <c r="B171" s="19"/>
      <c r="C171" s="18"/>
      <c r="D171" s="18"/>
      <c r="E171" s="18"/>
      <c r="F171" s="100"/>
      <c r="G171" s="43"/>
      <c r="H171" s="43"/>
      <c r="I171" s="43"/>
      <c r="J171" s="103"/>
      <c r="K171" s="103"/>
      <c r="L171" s="19"/>
      <c r="M171" s="19"/>
      <c r="N171" s="19"/>
      <c r="O171" s="19"/>
      <c r="P171" s="19"/>
      <c r="Q171" s="43"/>
      <c r="R171" s="43"/>
      <c r="S171" s="19"/>
    </row>
    <row r="172" spans="1:19" ht="15.75">
      <c r="A172" s="118"/>
      <c r="B172" s="19"/>
      <c r="C172" s="18"/>
      <c r="D172" s="18"/>
      <c r="E172" s="18"/>
      <c r="F172" s="100"/>
      <c r="G172" s="43"/>
      <c r="H172" s="43"/>
      <c r="I172" s="43"/>
      <c r="J172" s="103"/>
      <c r="K172" s="103"/>
      <c r="L172" s="19"/>
      <c r="M172" s="19"/>
      <c r="N172" s="19"/>
      <c r="O172" s="19"/>
      <c r="P172" s="19"/>
      <c r="Q172" s="43"/>
      <c r="R172" s="43"/>
      <c r="S172" s="19"/>
    </row>
    <row r="173" spans="1:19" ht="15.75">
      <c r="A173" s="118"/>
      <c r="B173" s="19"/>
      <c r="C173" s="18"/>
      <c r="D173" s="18"/>
      <c r="E173" s="18"/>
      <c r="F173" s="100"/>
      <c r="G173" s="43"/>
      <c r="H173" s="43"/>
      <c r="I173" s="43"/>
      <c r="J173" s="103"/>
      <c r="K173" s="103"/>
      <c r="L173" s="19"/>
      <c r="M173" s="19"/>
      <c r="N173" s="19"/>
      <c r="O173" s="19"/>
      <c r="P173" s="19"/>
      <c r="Q173" s="43"/>
      <c r="R173" s="43"/>
      <c r="S173" s="19"/>
    </row>
    <row r="174" spans="1:19" ht="15.75">
      <c r="A174" s="118"/>
      <c r="B174" s="19"/>
      <c r="C174" s="18"/>
      <c r="D174" s="18"/>
      <c r="E174" s="18"/>
      <c r="F174" s="100"/>
      <c r="G174" s="43"/>
      <c r="H174" s="43"/>
      <c r="I174" s="43"/>
      <c r="J174" s="103"/>
      <c r="K174" s="103"/>
      <c r="L174" s="19"/>
      <c r="M174" s="19"/>
      <c r="N174" s="19"/>
      <c r="O174" s="19"/>
      <c r="P174" s="19"/>
      <c r="Q174" s="43"/>
      <c r="R174" s="43"/>
      <c r="S174" s="19"/>
    </row>
    <row r="175" spans="1:19" ht="15.75">
      <c r="A175" s="118"/>
      <c r="B175" s="19"/>
      <c r="C175" s="18"/>
      <c r="D175" s="18"/>
      <c r="E175" s="18"/>
      <c r="F175" s="100"/>
      <c r="G175" s="43"/>
      <c r="H175" s="43"/>
      <c r="I175" s="43"/>
      <c r="J175" s="103"/>
      <c r="K175" s="103"/>
      <c r="L175" s="19"/>
      <c r="M175" s="19"/>
      <c r="N175" s="19"/>
      <c r="O175" s="19"/>
      <c r="P175" s="19"/>
      <c r="Q175" s="43"/>
      <c r="R175" s="43"/>
      <c r="S175" s="19"/>
    </row>
    <row r="176" spans="1:19" ht="15.75">
      <c r="A176" s="118"/>
      <c r="B176" s="19"/>
      <c r="C176" s="18"/>
      <c r="D176" s="18"/>
      <c r="E176" s="18"/>
      <c r="F176" s="100"/>
      <c r="G176" s="43"/>
      <c r="H176" s="43"/>
      <c r="I176" s="43"/>
      <c r="J176" s="103"/>
      <c r="K176" s="103"/>
      <c r="L176" s="19"/>
      <c r="M176" s="19"/>
      <c r="N176" s="19"/>
      <c r="O176" s="19"/>
      <c r="P176" s="19"/>
      <c r="Q176" s="43"/>
      <c r="R176" s="43"/>
      <c r="S176" s="19"/>
    </row>
    <row r="177" spans="1:19" ht="15.75">
      <c r="A177" s="118"/>
      <c r="B177" s="19"/>
      <c r="C177" s="18"/>
      <c r="D177" s="18"/>
      <c r="E177" s="18"/>
      <c r="F177" s="100"/>
      <c r="G177" s="43"/>
      <c r="H177" s="43"/>
      <c r="I177" s="43"/>
      <c r="J177" s="103"/>
      <c r="K177" s="103"/>
      <c r="L177" s="19"/>
      <c r="M177" s="19"/>
      <c r="N177" s="19"/>
      <c r="O177" s="19"/>
      <c r="P177" s="19"/>
      <c r="Q177" s="43"/>
      <c r="R177" s="43"/>
      <c r="S177" s="19"/>
    </row>
    <row r="178" spans="1:19" ht="15.75">
      <c r="A178" s="118"/>
      <c r="B178" s="19"/>
      <c r="C178" s="18"/>
      <c r="D178" s="18"/>
      <c r="E178" s="18"/>
      <c r="F178" s="100"/>
      <c r="G178" s="43"/>
      <c r="H178" s="43"/>
      <c r="I178" s="43"/>
      <c r="J178" s="103"/>
      <c r="K178" s="103"/>
      <c r="L178" s="19"/>
      <c r="M178" s="19"/>
      <c r="N178" s="19"/>
      <c r="O178" s="19"/>
      <c r="P178" s="19"/>
      <c r="Q178" s="43"/>
      <c r="R178" s="43"/>
      <c r="S178" s="19"/>
    </row>
    <row r="179" spans="1:19" ht="15.75">
      <c r="A179" s="118"/>
      <c r="B179" s="19"/>
      <c r="C179" s="18"/>
      <c r="D179" s="18"/>
      <c r="E179" s="18"/>
      <c r="F179" s="100"/>
      <c r="G179" s="43"/>
      <c r="H179" s="43"/>
      <c r="I179" s="43"/>
      <c r="J179" s="103"/>
      <c r="K179" s="103"/>
      <c r="L179" s="19"/>
      <c r="M179" s="19"/>
      <c r="N179" s="19"/>
      <c r="O179" s="19"/>
      <c r="P179" s="19"/>
      <c r="Q179" s="43"/>
      <c r="R179" s="43"/>
      <c r="S179" s="19"/>
    </row>
    <row r="180" spans="1:19" ht="15.75">
      <c r="A180" s="118"/>
      <c r="B180" s="19"/>
      <c r="C180" s="18"/>
      <c r="D180" s="18"/>
      <c r="E180" s="18"/>
      <c r="F180" s="100"/>
      <c r="G180" s="43"/>
      <c r="H180" s="43"/>
      <c r="I180" s="43"/>
      <c r="J180" s="103"/>
      <c r="K180" s="103"/>
      <c r="L180" s="19"/>
      <c r="M180" s="19"/>
      <c r="N180" s="19"/>
      <c r="O180" s="19"/>
      <c r="P180" s="19"/>
      <c r="Q180" s="43"/>
      <c r="R180" s="43"/>
      <c r="S180" s="19"/>
    </row>
    <row r="181" spans="1:19" ht="15.75">
      <c r="A181" s="118"/>
      <c r="B181" s="19"/>
      <c r="C181" s="18"/>
      <c r="D181" s="18"/>
      <c r="E181" s="18"/>
      <c r="F181" s="100"/>
      <c r="G181" s="43"/>
      <c r="H181" s="43"/>
      <c r="I181" s="43"/>
      <c r="J181" s="103"/>
      <c r="K181" s="103"/>
      <c r="L181" s="19"/>
      <c r="M181" s="19"/>
      <c r="N181" s="19"/>
      <c r="O181" s="19"/>
      <c r="P181" s="19"/>
      <c r="Q181" s="43"/>
      <c r="R181" s="43"/>
      <c r="S181" s="19"/>
    </row>
    <row r="182" spans="1:19" ht="15.75">
      <c r="A182" s="118"/>
      <c r="B182" s="19"/>
      <c r="C182" s="18"/>
      <c r="D182" s="18"/>
      <c r="E182" s="18"/>
      <c r="F182" s="100"/>
      <c r="G182" s="43"/>
      <c r="H182" s="43"/>
      <c r="I182" s="43"/>
      <c r="J182" s="103"/>
      <c r="K182" s="103"/>
      <c r="L182" s="19"/>
      <c r="M182" s="19"/>
      <c r="N182" s="19"/>
      <c r="O182" s="19"/>
      <c r="P182" s="19"/>
      <c r="Q182" s="43"/>
      <c r="R182" s="43"/>
      <c r="S182" s="19"/>
    </row>
    <row r="183" spans="1:19" ht="15.75">
      <c r="A183" s="118"/>
      <c r="B183" s="19"/>
      <c r="C183" s="18"/>
      <c r="D183" s="18"/>
      <c r="E183" s="18"/>
      <c r="F183" s="100"/>
      <c r="G183" s="43"/>
      <c r="H183" s="43"/>
      <c r="I183" s="43"/>
      <c r="J183" s="103"/>
      <c r="K183" s="103"/>
      <c r="L183" s="19"/>
      <c r="M183" s="19"/>
      <c r="N183" s="19"/>
      <c r="O183" s="19"/>
      <c r="P183" s="19"/>
      <c r="Q183" s="43"/>
      <c r="R183" s="43"/>
      <c r="S183" s="19"/>
    </row>
    <row r="184" spans="1:19" ht="15.75">
      <c r="A184" s="118"/>
      <c r="B184" s="19"/>
      <c r="C184" s="18"/>
      <c r="D184" s="18"/>
      <c r="E184" s="18"/>
      <c r="F184" s="100"/>
      <c r="G184" s="43"/>
      <c r="H184" s="43"/>
      <c r="I184" s="43"/>
      <c r="J184" s="103"/>
      <c r="K184" s="103"/>
      <c r="L184" s="19"/>
      <c r="M184" s="19"/>
      <c r="N184" s="19"/>
      <c r="O184" s="19"/>
      <c r="P184" s="19"/>
      <c r="Q184" s="43"/>
      <c r="R184" s="43"/>
      <c r="S184" s="19"/>
    </row>
    <row r="185" spans="1:19" ht="15.75">
      <c r="A185" s="118"/>
      <c r="B185" s="19"/>
      <c r="C185" s="18"/>
      <c r="D185" s="18"/>
      <c r="E185" s="18"/>
      <c r="F185" s="100"/>
      <c r="G185" s="43"/>
      <c r="H185" s="43"/>
      <c r="I185" s="43"/>
      <c r="J185" s="103"/>
      <c r="K185" s="103"/>
      <c r="L185" s="19"/>
      <c r="M185" s="19"/>
      <c r="N185" s="19"/>
      <c r="O185" s="19"/>
      <c r="P185" s="19"/>
      <c r="Q185" s="43"/>
      <c r="R185" s="43"/>
      <c r="S185" s="19"/>
    </row>
    <row r="186" spans="1:19" ht="15.75">
      <c r="A186" s="118"/>
      <c r="B186" s="19"/>
      <c r="C186" s="18"/>
      <c r="D186" s="18"/>
      <c r="E186" s="18"/>
      <c r="F186" s="100"/>
      <c r="G186" s="43"/>
      <c r="H186" s="43"/>
      <c r="I186" s="43"/>
      <c r="J186" s="103"/>
      <c r="K186" s="103"/>
      <c r="L186" s="19"/>
      <c r="M186" s="19"/>
      <c r="N186" s="19"/>
      <c r="O186" s="19"/>
      <c r="P186" s="19"/>
      <c r="Q186" s="43"/>
      <c r="R186" s="43"/>
      <c r="S186" s="19"/>
    </row>
    <row r="187" spans="1:19" ht="15.75">
      <c r="A187" s="118"/>
      <c r="B187" s="19"/>
      <c r="C187" s="18"/>
      <c r="D187" s="18"/>
      <c r="E187" s="18"/>
      <c r="F187" s="100"/>
      <c r="G187" s="43"/>
      <c r="H187" s="43"/>
      <c r="I187" s="43"/>
      <c r="J187" s="103"/>
      <c r="K187" s="103"/>
      <c r="L187" s="19"/>
      <c r="M187" s="19"/>
      <c r="N187" s="19"/>
      <c r="O187" s="19"/>
      <c r="P187" s="19"/>
      <c r="Q187" s="43"/>
      <c r="R187" s="43"/>
      <c r="S187" s="19"/>
    </row>
    <row r="188" spans="1:19" ht="15.75">
      <c r="A188" s="118"/>
      <c r="B188" s="19"/>
      <c r="C188" s="18"/>
      <c r="D188" s="18"/>
      <c r="E188" s="18"/>
      <c r="F188" s="100"/>
      <c r="G188" s="43"/>
      <c r="H188" s="43"/>
      <c r="I188" s="43"/>
      <c r="J188" s="103"/>
      <c r="K188" s="103"/>
      <c r="L188" s="19"/>
      <c r="M188" s="19"/>
      <c r="N188" s="19"/>
      <c r="O188" s="19"/>
      <c r="P188" s="19"/>
      <c r="Q188" s="43"/>
      <c r="R188" s="43"/>
      <c r="S188" s="19"/>
    </row>
    <row r="189" spans="1:19" ht="15.75">
      <c r="A189" s="118"/>
      <c r="B189" s="19"/>
      <c r="C189" s="18"/>
      <c r="D189" s="18"/>
      <c r="E189" s="18"/>
      <c r="F189" s="100"/>
      <c r="G189" s="43"/>
      <c r="H189" s="43"/>
      <c r="I189" s="43"/>
      <c r="J189" s="103"/>
      <c r="K189" s="103"/>
      <c r="L189" s="19"/>
      <c r="M189" s="19"/>
      <c r="N189" s="19"/>
      <c r="O189" s="19"/>
      <c r="P189" s="19"/>
      <c r="Q189" s="43"/>
      <c r="R189" s="43"/>
      <c r="S189" s="19"/>
    </row>
    <row r="190" spans="1:19" ht="15.75">
      <c r="A190" s="118"/>
      <c r="B190" s="19"/>
      <c r="C190" s="18"/>
      <c r="D190" s="18"/>
      <c r="E190" s="18"/>
      <c r="F190" s="100"/>
      <c r="G190" s="43"/>
      <c r="H190" s="43"/>
      <c r="I190" s="43"/>
      <c r="J190" s="103"/>
      <c r="K190" s="103"/>
      <c r="L190" s="19"/>
      <c r="M190" s="19"/>
      <c r="N190" s="19"/>
      <c r="O190" s="19"/>
      <c r="P190" s="19"/>
      <c r="Q190" s="43"/>
      <c r="R190" s="43"/>
      <c r="S190" s="19"/>
    </row>
    <row r="191" spans="1:19" ht="15.75">
      <c r="A191" s="118"/>
      <c r="B191" s="19"/>
      <c r="C191" s="18"/>
      <c r="D191" s="18"/>
      <c r="E191" s="18"/>
      <c r="F191" s="100"/>
      <c r="G191" s="43"/>
      <c r="H191" s="43"/>
      <c r="I191" s="43"/>
      <c r="J191" s="103"/>
      <c r="K191" s="103"/>
      <c r="L191" s="19"/>
      <c r="M191" s="19"/>
      <c r="N191" s="19"/>
      <c r="O191" s="19"/>
      <c r="P191" s="19"/>
      <c r="Q191" s="43"/>
      <c r="R191" s="43"/>
      <c r="S191" s="19"/>
    </row>
    <row r="192" spans="1:19" ht="15.75">
      <c r="A192" s="118"/>
      <c r="B192" s="19"/>
      <c r="C192" s="18"/>
      <c r="D192" s="18"/>
      <c r="E192" s="18"/>
      <c r="F192" s="100"/>
      <c r="G192" s="43"/>
      <c r="H192" s="43"/>
      <c r="I192" s="43"/>
      <c r="J192" s="103"/>
      <c r="K192" s="103"/>
      <c r="L192" s="19"/>
      <c r="M192" s="19"/>
      <c r="N192" s="19"/>
      <c r="O192" s="19"/>
      <c r="P192" s="19"/>
      <c r="Q192" s="43"/>
      <c r="R192" s="43"/>
      <c r="S192" s="19"/>
    </row>
    <row r="193" spans="1:19" ht="15.75">
      <c r="A193" s="118"/>
      <c r="B193" s="19"/>
      <c r="C193" s="18"/>
      <c r="D193" s="18"/>
      <c r="E193" s="18"/>
      <c r="F193" s="100"/>
      <c r="G193" s="43"/>
      <c r="H193" s="43"/>
      <c r="I193" s="43"/>
      <c r="J193" s="103"/>
      <c r="K193" s="103"/>
      <c r="L193" s="19"/>
      <c r="M193" s="19"/>
      <c r="N193" s="19"/>
      <c r="O193" s="19"/>
      <c r="P193" s="19"/>
      <c r="Q193" s="43"/>
      <c r="R193" s="43"/>
      <c r="S193" s="19"/>
    </row>
    <row r="194" spans="1:19" ht="15.75">
      <c r="A194" s="118"/>
      <c r="B194" s="19"/>
      <c r="C194" s="18"/>
      <c r="D194" s="18"/>
      <c r="E194" s="18"/>
      <c r="F194" s="100"/>
      <c r="G194" s="43"/>
      <c r="H194" s="43"/>
      <c r="I194" s="43"/>
      <c r="J194" s="103"/>
      <c r="K194" s="103"/>
      <c r="L194" s="19"/>
      <c r="M194" s="19"/>
      <c r="N194" s="19"/>
      <c r="O194" s="19"/>
      <c r="P194" s="19"/>
      <c r="Q194" s="43"/>
      <c r="R194" s="43"/>
      <c r="S194" s="19"/>
    </row>
    <row r="195" spans="1:19" ht="15.75">
      <c r="A195" s="118"/>
      <c r="B195" s="19"/>
      <c r="C195" s="18"/>
      <c r="D195" s="18"/>
      <c r="E195" s="18"/>
      <c r="F195" s="100"/>
      <c r="G195" s="43"/>
      <c r="H195" s="43"/>
      <c r="I195" s="43"/>
      <c r="J195" s="103"/>
      <c r="K195" s="103"/>
      <c r="L195" s="19"/>
      <c r="M195" s="19"/>
      <c r="N195" s="19"/>
      <c r="O195" s="19"/>
      <c r="P195" s="19"/>
      <c r="Q195" s="43"/>
      <c r="R195" s="43"/>
      <c r="S195" s="19"/>
    </row>
    <row r="196" spans="1:19" ht="15.75">
      <c r="A196" s="118"/>
      <c r="B196" s="19"/>
      <c r="C196" s="18"/>
      <c r="D196" s="18"/>
      <c r="E196" s="18"/>
      <c r="F196" s="100"/>
      <c r="G196" s="43"/>
      <c r="H196" s="43"/>
      <c r="I196" s="43"/>
      <c r="J196" s="103"/>
      <c r="K196" s="103"/>
      <c r="L196" s="19"/>
      <c r="M196" s="19"/>
      <c r="N196" s="19"/>
      <c r="O196" s="19"/>
      <c r="P196" s="19"/>
      <c r="Q196" s="43"/>
      <c r="R196" s="43"/>
      <c r="S196" s="19"/>
    </row>
    <row r="197" spans="1:19" ht="15.75">
      <c r="A197" s="118"/>
      <c r="B197" s="19"/>
      <c r="C197" s="18"/>
      <c r="D197" s="18"/>
      <c r="E197" s="18"/>
      <c r="F197" s="100"/>
      <c r="G197" s="43"/>
      <c r="H197" s="43"/>
      <c r="I197" s="43"/>
      <c r="J197" s="103"/>
      <c r="K197" s="103"/>
      <c r="L197" s="19"/>
      <c r="M197" s="19"/>
      <c r="N197" s="19"/>
      <c r="O197" s="19"/>
      <c r="P197" s="19"/>
      <c r="Q197" s="43"/>
      <c r="R197" s="43"/>
      <c r="S197" s="19"/>
    </row>
    <row r="198" spans="1:19" ht="15.75">
      <c r="A198" s="118"/>
      <c r="B198" s="19"/>
      <c r="C198" s="18"/>
      <c r="D198" s="18"/>
      <c r="E198" s="18"/>
      <c r="F198" s="100"/>
      <c r="G198" s="43"/>
      <c r="H198" s="43"/>
      <c r="I198" s="43"/>
      <c r="J198" s="103"/>
      <c r="K198" s="103"/>
      <c r="L198" s="19"/>
      <c r="M198" s="19"/>
      <c r="N198" s="19"/>
      <c r="O198" s="19"/>
      <c r="P198" s="19"/>
      <c r="Q198" s="43"/>
      <c r="R198" s="43"/>
      <c r="S198" s="19"/>
    </row>
    <row r="199" spans="1:19" ht="15.75">
      <c r="A199" s="118"/>
      <c r="B199" s="19"/>
      <c r="C199" s="18"/>
      <c r="D199" s="18"/>
      <c r="E199" s="18"/>
      <c r="F199" s="100"/>
      <c r="G199" s="43"/>
      <c r="H199" s="43"/>
      <c r="I199" s="43"/>
      <c r="J199" s="103"/>
      <c r="K199" s="103"/>
      <c r="L199" s="19"/>
      <c r="M199" s="19"/>
      <c r="N199" s="19"/>
      <c r="O199" s="19"/>
      <c r="P199" s="19"/>
      <c r="Q199" s="43"/>
      <c r="R199" s="43"/>
      <c r="S199" s="19"/>
    </row>
    <row r="200" spans="1:19" ht="15.75">
      <c r="A200" s="118"/>
      <c r="B200" s="19"/>
      <c r="C200" s="18"/>
      <c r="D200" s="18"/>
      <c r="E200" s="18"/>
      <c r="F200" s="100"/>
      <c r="G200" s="43"/>
      <c r="H200" s="43"/>
      <c r="I200" s="43"/>
      <c r="J200" s="103"/>
      <c r="K200" s="103"/>
      <c r="L200" s="19"/>
      <c r="M200" s="19"/>
      <c r="N200" s="19"/>
      <c r="O200" s="19"/>
      <c r="P200" s="19"/>
      <c r="Q200" s="43"/>
      <c r="R200" s="43"/>
      <c r="S200" s="19"/>
    </row>
    <row r="201" spans="1:19" ht="15.75">
      <c r="A201" s="118"/>
      <c r="B201" s="19"/>
      <c r="C201" s="18"/>
      <c r="D201" s="18"/>
      <c r="E201" s="18"/>
      <c r="F201" s="100"/>
      <c r="G201" s="43"/>
      <c r="H201" s="43"/>
      <c r="I201" s="43"/>
      <c r="J201" s="103"/>
      <c r="K201" s="103"/>
      <c r="L201" s="19"/>
      <c r="M201" s="19"/>
      <c r="N201" s="19"/>
      <c r="O201" s="19"/>
      <c r="P201" s="19"/>
      <c r="Q201" s="43"/>
      <c r="R201" s="43"/>
      <c r="S201" s="19"/>
    </row>
    <row r="202" spans="1:19" ht="15.75">
      <c r="A202" s="118"/>
      <c r="B202" s="19"/>
      <c r="C202" s="18"/>
      <c r="D202" s="18"/>
      <c r="E202" s="18"/>
      <c r="F202" s="100"/>
      <c r="G202" s="43"/>
      <c r="H202" s="43"/>
      <c r="I202" s="43"/>
      <c r="J202" s="103"/>
      <c r="K202" s="103"/>
      <c r="L202" s="19"/>
      <c r="M202" s="19"/>
      <c r="N202" s="19"/>
      <c r="O202" s="19"/>
      <c r="P202" s="19"/>
      <c r="Q202" s="43"/>
      <c r="R202" s="43"/>
      <c r="S202" s="19"/>
    </row>
    <row r="203" spans="1:19" ht="15.75">
      <c r="A203" s="118"/>
      <c r="B203" s="19"/>
      <c r="C203" s="18"/>
      <c r="D203" s="18"/>
      <c r="E203" s="18"/>
      <c r="F203" s="100"/>
      <c r="G203" s="43"/>
      <c r="H203" s="43"/>
      <c r="I203" s="43"/>
      <c r="J203" s="103"/>
      <c r="K203" s="103"/>
      <c r="L203" s="19"/>
      <c r="M203" s="19"/>
      <c r="N203" s="19"/>
      <c r="O203" s="19"/>
      <c r="P203" s="19"/>
      <c r="Q203" s="43"/>
      <c r="R203" s="43"/>
      <c r="S203" s="19"/>
    </row>
    <row r="204" spans="1:19" ht="15.75">
      <c r="A204" s="118"/>
      <c r="B204" s="19"/>
      <c r="C204" s="18"/>
      <c r="D204" s="18"/>
      <c r="E204" s="18"/>
      <c r="F204" s="100"/>
      <c r="G204" s="43"/>
      <c r="H204" s="43"/>
      <c r="I204" s="43"/>
      <c r="J204" s="103"/>
      <c r="K204" s="103"/>
      <c r="L204" s="19"/>
      <c r="M204" s="19"/>
      <c r="N204" s="19"/>
      <c r="O204" s="19"/>
      <c r="P204" s="19"/>
      <c r="Q204" s="43"/>
      <c r="R204" s="43"/>
      <c r="S204" s="19"/>
    </row>
    <row r="205" spans="1:19" ht="15.75">
      <c r="A205" s="118"/>
      <c r="B205" s="19"/>
      <c r="C205" s="18"/>
      <c r="D205" s="18"/>
      <c r="E205" s="18"/>
      <c r="F205" s="100"/>
      <c r="G205" s="43"/>
      <c r="H205" s="43"/>
      <c r="I205" s="43"/>
      <c r="J205" s="103"/>
      <c r="K205" s="103"/>
      <c r="L205" s="19"/>
      <c r="M205" s="19"/>
      <c r="N205" s="19"/>
      <c r="O205" s="19"/>
      <c r="P205" s="19"/>
      <c r="Q205" s="43"/>
      <c r="R205" s="43"/>
      <c r="S205" s="19"/>
    </row>
    <row r="206" spans="1:19" ht="15.75">
      <c r="A206" s="118"/>
      <c r="B206" s="19"/>
      <c r="C206" s="18"/>
      <c r="D206" s="18"/>
      <c r="E206" s="18"/>
      <c r="F206" s="100"/>
      <c r="G206" s="43"/>
      <c r="H206" s="43"/>
      <c r="I206" s="43"/>
      <c r="J206" s="103"/>
      <c r="K206" s="103"/>
      <c r="L206" s="19"/>
      <c r="M206" s="19"/>
      <c r="N206" s="19"/>
      <c r="O206" s="19"/>
      <c r="P206" s="19"/>
      <c r="Q206" s="43"/>
      <c r="R206" s="43"/>
      <c r="S206" s="19"/>
    </row>
    <row r="207" spans="1:19" ht="15.75">
      <c r="A207" s="118"/>
      <c r="B207" s="19"/>
      <c r="C207" s="18"/>
      <c r="D207" s="18"/>
      <c r="E207" s="18"/>
      <c r="F207" s="100"/>
      <c r="G207" s="43"/>
      <c r="H207" s="43"/>
      <c r="I207" s="43"/>
      <c r="J207" s="103"/>
      <c r="K207" s="103"/>
      <c r="L207" s="19"/>
      <c r="M207" s="19"/>
      <c r="N207" s="19"/>
      <c r="O207" s="19"/>
      <c r="P207" s="19"/>
      <c r="Q207" s="43"/>
      <c r="R207" s="43"/>
      <c r="S207" s="19"/>
    </row>
    <row r="208" spans="1:19" ht="15.75">
      <c r="A208" s="118"/>
      <c r="B208" s="19"/>
      <c r="C208" s="18"/>
      <c r="D208" s="18"/>
      <c r="E208" s="18"/>
      <c r="F208" s="100"/>
      <c r="G208" s="43"/>
      <c r="H208" s="43"/>
      <c r="I208" s="43"/>
      <c r="J208" s="103"/>
      <c r="K208" s="103"/>
      <c r="L208" s="19"/>
      <c r="M208" s="19"/>
      <c r="N208" s="19"/>
      <c r="O208" s="19"/>
      <c r="P208" s="19"/>
      <c r="Q208" s="43"/>
      <c r="R208" s="43"/>
      <c r="S208" s="19"/>
    </row>
    <row r="209" spans="1:19" ht="15.75">
      <c r="A209" s="118"/>
      <c r="B209" s="19"/>
      <c r="C209" s="18"/>
      <c r="D209" s="18"/>
      <c r="E209" s="18"/>
      <c r="F209" s="100"/>
      <c r="G209" s="43"/>
      <c r="H209" s="43"/>
      <c r="I209" s="43"/>
      <c r="J209" s="103"/>
      <c r="K209" s="103"/>
      <c r="L209" s="19"/>
      <c r="M209" s="19"/>
      <c r="N209" s="19"/>
      <c r="O209" s="19"/>
      <c r="P209" s="19"/>
      <c r="Q209" s="43"/>
      <c r="R209" s="43"/>
      <c r="S209" s="19"/>
    </row>
    <row r="210" spans="1:19" ht="15.75">
      <c r="A210" s="118"/>
      <c r="B210" s="19"/>
      <c r="C210" s="18"/>
      <c r="D210" s="18"/>
      <c r="E210" s="18"/>
      <c r="F210" s="100"/>
      <c r="G210" s="43"/>
      <c r="H210" s="43"/>
      <c r="I210" s="43"/>
      <c r="J210" s="103"/>
      <c r="K210" s="103"/>
      <c r="L210" s="19"/>
      <c r="M210" s="19"/>
      <c r="N210" s="19"/>
      <c r="O210" s="19"/>
      <c r="P210" s="19"/>
      <c r="Q210" s="43"/>
      <c r="R210" s="43"/>
      <c r="S210" s="19"/>
    </row>
    <row r="211" spans="1:19" ht="15.75">
      <c r="A211" s="118"/>
      <c r="B211" s="19"/>
      <c r="C211" s="18"/>
      <c r="D211" s="18"/>
      <c r="E211" s="18"/>
      <c r="F211" s="100"/>
      <c r="G211" s="43"/>
      <c r="H211" s="43"/>
      <c r="I211" s="43"/>
      <c r="J211" s="103"/>
      <c r="K211" s="103"/>
      <c r="L211" s="19"/>
      <c r="M211" s="19"/>
      <c r="N211" s="19"/>
      <c r="O211" s="19"/>
      <c r="P211" s="19"/>
      <c r="Q211" s="43"/>
      <c r="R211" s="43"/>
      <c r="S211" s="19"/>
    </row>
    <row r="212" spans="1:19" ht="15.75">
      <c r="A212" s="118"/>
      <c r="B212" s="19"/>
      <c r="C212" s="18"/>
      <c r="D212" s="18"/>
      <c r="E212" s="18"/>
      <c r="F212" s="100"/>
      <c r="G212" s="43"/>
      <c r="H212" s="43"/>
      <c r="I212" s="43"/>
      <c r="J212" s="103"/>
      <c r="K212" s="103"/>
      <c r="L212" s="19"/>
      <c r="M212" s="19"/>
      <c r="N212" s="19"/>
      <c r="O212" s="19"/>
      <c r="P212" s="19"/>
      <c r="Q212" s="43"/>
      <c r="R212" s="43"/>
      <c r="S212" s="19"/>
    </row>
    <row r="213" spans="1:19" ht="15.75">
      <c r="A213" s="118"/>
      <c r="B213" s="19"/>
      <c r="C213" s="18"/>
      <c r="D213" s="18"/>
      <c r="E213" s="18"/>
      <c r="F213" s="100"/>
      <c r="G213" s="43"/>
      <c r="H213" s="43"/>
      <c r="I213" s="43"/>
      <c r="J213" s="103"/>
      <c r="K213" s="103"/>
      <c r="L213" s="19"/>
      <c r="M213" s="19"/>
      <c r="N213" s="19"/>
      <c r="O213" s="19"/>
      <c r="P213" s="19"/>
      <c r="Q213" s="43"/>
      <c r="R213" s="43"/>
      <c r="S213" s="19"/>
    </row>
    <row r="214" spans="1:19" ht="15.75">
      <c r="A214" s="118"/>
      <c r="B214" s="19"/>
      <c r="C214" s="18"/>
      <c r="D214" s="18"/>
      <c r="E214" s="18"/>
      <c r="F214" s="100"/>
      <c r="G214" s="43"/>
      <c r="H214" s="43"/>
      <c r="I214" s="43"/>
      <c r="J214" s="103"/>
      <c r="K214" s="103"/>
      <c r="L214" s="19"/>
      <c r="M214" s="19"/>
      <c r="N214" s="19"/>
      <c r="O214" s="19"/>
      <c r="P214" s="19"/>
      <c r="Q214" s="43"/>
      <c r="R214" s="43"/>
      <c r="S214" s="19"/>
    </row>
    <row r="215" spans="1:19" ht="15.75">
      <c r="A215" s="118"/>
      <c r="B215" s="19"/>
      <c r="C215" s="18"/>
      <c r="D215" s="18"/>
      <c r="E215" s="18"/>
      <c r="F215" s="100"/>
      <c r="G215" s="43"/>
      <c r="H215" s="43"/>
      <c r="I215" s="43"/>
      <c r="J215" s="103"/>
      <c r="K215" s="103"/>
      <c r="L215" s="19"/>
      <c r="M215" s="19"/>
      <c r="N215" s="19"/>
      <c r="O215" s="19"/>
      <c r="P215" s="19"/>
      <c r="Q215" s="43"/>
      <c r="R215" s="43"/>
      <c r="S215" s="19"/>
    </row>
    <row r="216" spans="1:19" ht="15.75">
      <c r="A216" s="118"/>
      <c r="B216" s="19"/>
      <c r="C216" s="18"/>
      <c r="D216" s="18"/>
      <c r="E216" s="18"/>
      <c r="F216" s="100"/>
      <c r="G216" s="43"/>
      <c r="H216" s="43"/>
      <c r="I216" s="43"/>
      <c r="J216" s="103"/>
      <c r="K216" s="103"/>
      <c r="L216" s="19"/>
      <c r="M216" s="19"/>
      <c r="N216" s="19"/>
      <c r="O216" s="19"/>
      <c r="P216" s="19"/>
      <c r="Q216" s="43"/>
      <c r="R216" s="43"/>
      <c r="S216" s="19"/>
    </row>
    <row r="217" spans="1:19" ht="15.75">
      <c r="A217" s="118"/>
      <c r="B217" s="19"/>
      <c r="C217" s="18"/>
      <c r="D217" s="18"/>
      <c r="E217" s="18"/>
      <c r="F217" s="100"/>
      <c r="G217" s="43"/>
      <c r="H217" s="43"/>
      <c r="I217" s="43"/>
      <c r="J217" s="103"/>
      <c r="K217" s="103"/>
      <c r="L217" s="19"/>
      <c r="M217" s="19"/>
      <c r="N217" s="19"/>
      <c r="O217" s="19"/>
      <c r="P217" s="19"/>
      <c r="Q217" s="43"/>
      <c r="R217" s="43"/>
      <c r="S217" s="19"/>
    </row>
    <row r="218" spans="1:19" ht="15.75">
      <c r="A218" s="118"/>
      <c r="B218" s="19"/>
      <c r="C218" s="18"/>
      <c r="D218" s="18"/>
      <c r="E218" s="18"/>
      <c r="F218" s="100"/>
      <c r="G218" s="43"/>
      <c r="H218" s="43"/>
      <c r="I218" s="43"/>
      <c r="J218" s="103"/>
      <c r="K218" s="103"/>
      <c r="L218" s="19"/>
      <c r="M218" s="19"/>
      <c r="N218" s="19"/>
      <c r="O218" s="19"/>
      <c r="P218" s="19"/>
      <c r="Q218" s="43"/>
      <c r="R218" s="43"/>
      <c r="S218" s="19"/>
    </row>
    <row r="219" spans="1:19" ht="15.75">
      <c r="A219" s="118"/>
      <c r="B219" s="19"/>
      <c r="C219" s="18"/>
      <c r="D219" s="18"/>
      <c r="E219" s="18"/>
      <c r="F219" s="100"/>
      <c r="G219" s="43"/>
      <c r="H219" s="43"/>
      <c r="I219" s="43"/>
      <c r="J219" s="103"/>
      <c r="K219" s="103"/>
      <c r="L219" s="19"/>
      <c r="M219" s="19"/>
      <c r="N219" s="19"/>
      <c r="O219" s="19"/>
      <c r="P219" s="19"/>
      <c r="Q219" s="43"/>
      <c r="R219" s="43"/>
      <c r="S219" s="19"/>
    </row>
    <row r="220" spans="1:19" ht="15.75">
      <c r="A220" s="118"/>
      <c r="B220" s="19"/>
      <c r="C220" s="18"/>
      <c r="D220" s="18"/>
      <c r="E220" s="18"/>
      <c r="F220" s="100"/>
      <c r="G220" s="43"/>
      <c r="H220" s="43"/>
      <c r="I220" s="43"/>
      <c r="J220" s="103"/>
      <c r="K220" s="103"/>
      <c r="L220" s="19"/>
      <c r="M220" s="19"/>
      <c r="N220" s="19"/>
      <c r="O220" s="19"/>
      <c r="P220" s="19"/>
      <c r="Q220" s="43"/>
      <c r="R220" s="43"/>
      <c r="S220" s="19"/>
    </row>
    <row r="221" spans="1:19" ht="15.75">
      <c r="A221" s="118"/>
      <c r="B221" s="19"/>
      <c r="C221" s="18"/>
      <c r="D221" s="18"/>
      <c r="E221" s="18"/>
      <c r="F221" s="100"/>
      <c r="G221" s="43"/>
      <c r="H221" s="43"/>
      <c r="I221" s="43"/>
      <c r="J221" s="103"/>
      <c r="K221" s="103"/>
      <c r="L221" s="19"/>
      <c r="M221" s="19"/>
      <c r="N221" s="19"/>
      <c r="O221" s="19"/>
      <c r="P221" s="19"/>
      <c r="Q221" s="43"/>
      <c r="R221" s="43"/>
      <c r="S221" s="19"/>
    </row>
    <row r="222" spans="1:19" ht="15.75">
      <c r="A222" s="118"/>
      <c r="B222" s="19"/>
      <c r="C222" s="18"/>
      <c r="D222" s="18"/>
      <c r="E222" s="18"/>
      <c r="F222" s="100"/>
      <c r="G222" s="43"/>
      <c r="H222" s="43"/>
      <c r="I222" s="43"/>
      <c r="J222" s="103"/>
      <c r="K222" s="103"/>
      <c r="L222" s="19"/>
      <c r="M222" s="19"/>
      <c r="N222" s="19"/>
      <c r="O222" s="19"/>
      <c r="P222" s="19"/>
      <c r="Q222" s="43"/>
      <c r="R222" s="43"/>
      <c r="S222" s="19"/>
    </row>
    <row r="223" spans="1:19" ht="15.75">
      <c r="A223" s="118"/>
      <c r="B223" s="19"/>
      <c r="C223" s="18"/>
      <c r="D223" s="18"/>
      <c r="E223" s="18"/>
      <c r="F223" s="100"/>
      <c r="G223" s="43"/>
      <c r="H223" s="43"/>
      <c r="I223" s="43"/>
      <c r="J223" s="103"/>
      <c r="K223" s="103"/>
      <c r="L223" s="19"/>
      <c r="M223" s="19"/>
      <c r="N223" s="19"/>
      <c r="O223" s="19"/>
      <c r="P223" s="19"/>
      <c r="Q223" s="43"/>
      <c r="R223" s="43"/>
      <c r="S223" s="19"/>
    </row>
    <row r="224" spans="1:19" ht="15.75">
      <c r="A224" s="118"/>
      <c r="B224" s="19"/>
      <c r="C224" s="18"/>
      <c r="D224" s="18"/>
      <c r="E224" s="18"/>
      <c r="F224" s="100"/>
      <c r="G224" s="43"/>
      <c r="H224" s="43"/>
      <c r="I224" s="43"/>
      <c r="J224" s="103"/>
      <c r="K224" s="103"/>
      <c r="L224" s="19"/>
      <c r="M224" s="19"/>
      <c r="N224" s="19"/>
      <c r="O224" s="19"/>
      <c r="P224" s="19"/>
      <c r="Q224" s="43"/>
      <c r="R224" s="43"/>
      <c r="S224" s="19"/>
    </row>
    <row r="225" spans="1:19" ht="15.75">
      <c r="A225" s="118"/>
      <c r="B225" s="19"/>
      <c r="C225" s="18"/>
      <c r="D225" s="18"/>
      <c r="E225" s="18"/>
      <c r="F225" s="100"/>
      <c r="G225" s="43"/>
      <c r="H225" s="43"/>
      <c r="I225" s="43"/>
      <c r="J225" s="103"/>
      <c r="K225" s="103"/>
      <c r="L225" s="19"/>
      <c r="M225" s="19"/>
      <c r="N225" s="19"/>
      <c r="O225" s="19"/>
      <c r="P225" s="19"/>
      <c r="Q225" s="43"/>
      <c r="R225" s="43"/>
      <c r="S225" s="19"/>
    </row>
    <row r="226" spans="1:19" ht="15.75">
      <c r="A226" s="118"/>
      <c r="B226" s="19"/>
      <c r="C226" s="18"/>
      <c r="D226" s="18"/>
      <c r="E226" s="18"/>
      <c r="F226" s="100"/>
      <c r="G226" s="43"/>
      <c r="H226" s="43"/>
      <c r="I226" s="43"/>
      <c r="J226" s="103"/>
      <c r="K226" s="103"/>
      <c r="L226" s="19"/>
      <c r="M226" s="19"/>
      <c r="N226" s="19"/>
      <c r="O226" s="19"/>
      <c r="P226" s="19"/>
      <c r="Q226" s="43"/>
      <c r="R226" s="43"/>
      <c r="S226" s="19"/>
    </row>
    <row r="227" spans="1:19" ht="15.75">
      <c r="A227" s="118"/>
      <c r="B227" s="19"/>
      <c r="C227" s="18"/>
      <c r="D227" s="18"/>
      <c r="E227" s="18"/>
      <c r="F227" s="100"/>
      <c r="G227" s="43"/>
      <c r="H227" s="43"/>
      <c r="I227" s="43"/>
      <c r="J227" s="103"/>
      <c r="K227" s="103"/>
      <c r="L227" s="19"/>
      <c r="M227" s="19"/>
      <c r="N227" s="19"/>
      <c r="O227" s="19"/>
      <c r="P227" s="19"/>
      <c r="Q227" s="43"/>
      <c r="R227" s="43"/>
      <c r="S227" s="19"/>
    </row>
    <row r="228" spans="1:19" ht="15.75">
      <c r="A228" s="118"/>
      <c r="B228" s="19"/>
      <c r="C228" s="18"/>
      <c r="D228" s="18"/>
      <c r="E228" s="18"/>
      <c r="F228" s="100"/>
      <c r="G228" s="43"/>
      <c r="H228" s="43"/>
      <c r="I228" s="43"/>
      <c r="J228" s="103"/>
      <c r="K228" s="103"/>
      <c r="L228" s="19"/>
      <c r="M228" s="19"/>
      <c r="N228" s="19"/>
      <c r="O228" s="19"/>
      <c r="P228" s="19"/>
      <c r="Q228" s="43"/>
      <c r="R228" s="43"/>
      <c r="S228" s="19"/>
    </row>
    <row r="229" spans="1:19" ht="15.75">
      <c r="A229" s="118"/>
      <c r="B229" s="19"/>
      <c r="C229" s="18"/>
      <c r="D229" s="18"/>
      <c r="E229" s="18"/>
      <c r="F229" s="100"/>
      <c r="G229" s="43"/>
      <c r="H229" s="43"/>
      <c r="I229" s="43"/>
      <c r="J229" s="103"/>
      <c r="K229" s="103"/>
      <c r="L229" s="19"/>
      <c r="M229" s="19"/>
      <c r="N229" s="19"/>
      <c r="O229" s="19"/>
      <c r="P229" s="19"/>
      <c r="Q229" s="43"/>
      <c r="R229" s="43"/>
      <c r="S229" s="19"/>
    </row>
    <row r="230" spans="1:19" ht="15.75">
      <c r="A230" s="118"/>
      <c r="B230" s="19"/>
      <c r="C230" s="18"/>
      <c r="D230" s="18"/>
      <c r="E230" s="18"/>
      <c r="F230" s="100"/>
      <c r="G230" s="43"/>
      <c r="H230" s="43"/>
      <c r="I230" s="43"/>
      <c r="J230" s="103"/>
      <c r="K230" s="103"/>
      <c r="L230" s="19"/>
      <c r="M230" s="19"/>
      <c r="N230" s="19"/>
      <c r="O230" s="19"/>
      <c r="P230" s="19"/>
      <c r="Q230" s="43"/>
      <c r="R230" s="43"/>
      <c r="S230" s="19"/>
    </row>
    <row r="231" spans="1:19" ht="15.75">
      <c r="A231" s="118"/>
      <c r="B231" s="19"/>
      <c r="C231" s="18"/>
      <c r="D231" s="18"/>
      <c r="E231" s="18"/>
      <c r="F231" s="100"/>
      <c r="G231" s="43"/>
      <c r="H231" s="43"/>
      <c r="I231" s="43"/>
      <c r="J231" s="103"/>
      <c r="K231" s="103"/>
      <c r="L231" s="19"/>
      <c r="M231" s="19"/>
      <c r="N231" s="19"/>
      <c r="O231" s="19"/>
      <c r="P231" s="19"/>
      <c r="Q231" s="43"/>
      <c r="R231" s="43"/>
      <c r="S231" s="19"/>
    </row>
    <row r="232" spans="1:19" ht="15.75">
      <c r="A232" s="118"/>
      <c r="B232" s="19"/>
      <c r="C232" s="18"/>
      <c r="D232" s="18"/>
      <c r="E232" s="18"/>
      <c r="F232" s="100"/>
      <c r="G232" s="43"/>
      <c r="H232" s="43"/>
      <c r="I232" s="43"/>
      <c r="J232" s="103"/>
      <c r="K232" s="103"/>
      <c r="L232" s="19"/>
      <c r="M232" s="19"/>
      <c r="N232" s="19"/>
      <c r="O232" s="19"/>
      <c r="P232" s="19"/>
      <c r="Q232" s="43"/>
      <c r="R232" s="43"/>
      <c r="S232" s="19"/>
    </row>
    <row r="233" spans="1:19" ht="15.75">
      <c r="A233" s="118"/>
      <c r="B233" s="19"/>
      <c r="C233" s="18"/>
      <c r="D233" s="18"/>
      <c r="E233" s="18"/>
      <c r="F233" s="100"/>
      <c r="G233" s="43"/>
      <c r="H233" s="43"/>
      <c r="I233" s="43"/>
      <c r="J233" s="103"/>
      <c r="K233" s="103"/>
      <c r="L233" s="19"/>
      <c r="M233" s="19"/>
      <c r="N233" s="19"/>
      <c r="O233" s="19"/>
      <c r="P233" s="19"/>
      <c r="Q233" s="43"/>
      <c r="R233" s="43"/>
      <c r="S233" s="19"/>
    </row>
    <row r="234" spans="1:19" ht="15.75">
      <c r="A234" s="118"/>
      <c r="B234" s="19"/>
      <c r="C234" s="18"/>
      <c r="D234" s="18"/>
      <c r="E234" s="18"/>
      <c r="F234" s="100"/>
      <c r="G234" s="43"/>
      <c r="H234" s="43"/>
      <c r="I234" s="43"/>
      <c r="J234" s="103"/>
      <c r="K234" s="103"/>
      <c r="L234" s="19"/>
      <c r="M234" s="19"/>
      <c r="N234" s="19"/>
      <c r="O234" s="19"/>
      <c r="P234" s="19"/>
      <c r="Q234" s="43"/>
      <c r="R234" s="43"/>
      <c r="S234" s="19"/>
    </row>
    <row r="235" spans="1:19" ht="15.75">
      <c r="A235" s="118"/>
      <c r="B235" s="19"/>
      <c r="C235" s="18"/>
      <c r="D235" s="18"/>
      <c r="E235" s="18"/>
      <c r="F235" s="100"/>
      <c r="G235" s="43"/>
      <c r="H235" s="43"/>
      <c r="I235" s="43"/>
      <c r="J235" s="103"/>
      <c r="K235" s="103"/>
      <c r="L235" s="19"/>
      <c r="M235" s="19"/>
      <c r="N235" s="19"/>
      <c r="O235" s="19"/>
      <c r="P235" s="19"/>
      <c r="Q235" s="43"/>
      <c r="R235" s="43"/>
      <c r="S235" s="19"/>
    </row>
    <row r="236" spans="1:19" ht="15.75">
      <c r="A236" s="118"/>
      <c r="B236" s="19"/>
      <c r="C236" s="18"/>
      <c r="D236" s="18"/>
      <c r="E236" s="18"/>
      <c r="F236" s="100"/>
      <c r="G236" s="43"/>
      <c r="H236" s="43"/>
      <c r="I236" s="43"/>
      <c r="J236" s="103"/>
      <c r="K236" s="103"/>
      <c r="L236" s="19"/>
      <c r="M236" s="19"/>
      <c r="N236" s="19"/>
      <c r="O236" s="19"/>
      <c r="P236" s="19"/>
      <c r="Q236" s="43"/>
      <c r="R236" s="43"/>
      <c r="S236" s="19"/>
    </row>
    <row r="237" spans="1:19" ht="15.75">
      <c r="A237" s="118"/>
      <c r="B237" s="19"/>
      <c r="C237" s="18"/>
      <c r="D237" s="18"/>
      <c r="E237" s="18"/>
      <c r="F237" s="100"/>
      <c r="G237" s="43"/>
      <c r="H237" s="43"/>
      <c r="I237" s="43"/>
      <c r="J237" s="103"/>
      <c r="K237" s="103"/>
      <c r="L237" s="19"/>
      <c r="M237" s="19"/>
      <c r="N237" s="19"/>
      <c r="O237" s="19"/>
      <c r="P237" s="19"/>
      <c r="Q237" s="43"/>
      <c r="R237" s="43"/>
      <c r="S237" s="19"/>
    </row>
    <row r="238" spans="1:19" ht="15.75">
      <c r="A238" s="118"/>
      <c r="B238" s="19"/>
      <c r="C238" s="18"/>
      <c r="D238" s="18"/>
      <c r="E238" s="18"/>
      <c r="F238" s="100"/>
      <c r="G238" s="43"/>
      <c r="H238" s="43"/>
      <c r="I238" s="43"/>
      <c r="J238" s="103"/>
      <c r="K238" s="103"/>
      <c r="L238" s="19"/>
      <c r="M238" s="19"/>
      <c r="N238" s="19"/>
      <c r="O238" s="19"/>
      <c r="P238" s="19"/>
      <c r="Q238" s="43"/>
      <c r="R238" s="43"/>
      <c r="S238" s="19"/>
    </row>
    <row r="239" spans="1:19" ht="15.75">
      <c r="A239" s="118"/>
      <c r="B239" s="19"/>
      <c r="C239" s="18"/>
      <c r="D239" s="18"/>
      <c r="E239" s="18"/>
      <c r="F239" s="100"/>
      <c r="G239" s="43"/>
      <c r="H239" s="43"/>
      <c r="I239" s="43"/>
      <c r="J239" s="103"/>
      <c r="K239" s="103"/>
      <c r="L239" s="19"/>
      <c r="M239" s="19"/>
      <c r="N239" s="19"/>
      <c r="O239" s="19"/>
      <c r="P239" s="19"/>
      <c r="Q239" s="43"/>
      <c r="R239" s="43"/>
      <c r="S239" s="19"/>
    </row>
    <row r="240" spans="1:19" ht="15.75">
      <c r="A240" s="118"/>
      <c r="B240" s="19"/>
      <c r="C240" s="18"/>
      <c r="D240" s="18"/>
      <c r="E240" s="18"/>
      <c r="F240" s="100"/>
      <c r="G240" s="43"/>
      <c r="H240" s="43"/>
      <c r="I240" s="43"/>
      <c r="J240" s="103"/>
      <c r="K240" s="103"/>
      <c r="L240" s="19"/>
      <c r="M240" s="19"/>
      <c r="N240" s="19"/>
      <c r="O240" s="19"/>
      <c r="P240" s="19"/>
      <c r="Q240" s="43"/>
      <c r="R240" s="43"/>
      <c r="S240" s="19"/>
    </row>
    <row r="241" spans="1:19" ht="15.75">
      <c r="A241" s="118"/>
      <c r="B241" s="19"/>
      <c r="C241" s="18"/>
      <c r="D241" s="18"/>
      <c r="E241" s="18"/>
      <c r="F241" s="100"/>
      <c r="G241" s="43"/>
      <c r="H241" s="43"/>
      <c r="I241" s="43"/>
      <c r="J241" s="103"/>
      <c r="K241" s="103"/>
      <c r="L241" s="19"/>
      <c r="M241" s="19"/>
      <c r="N241" s="19"/>
      <c r="O241" s="19"/>
      <c r="P241" s="19"/>
      <c r="Q241" s="43"/>
      <c r="R241" s="43"/>
      <c r="S241" s="19"/>
    </row>
    <row r="242" spans="1:19" ht="15.75">
      <c r="A242" s="118"/>
      <c r="B242" s="19"/>
      <c r="C242" s="18"/>
      <c r="D242" s="18"/>
      <c r="E242" s="18"/>
      <c r="F242" s="100"/>
      <c r="G242" s="43"/>
      <c r="H242" s="43"/>
      <c r="I242" s="43"/>
      <c r="J242" s="103"/>
      <c r="K242" s="103"/>
      <c r="L242" s="19"/>
      <c r="M242" s="19"/>
      <c r="N242" s="19"/>
      <c r="O242" s="19"/>
      <c r="P242" s="19"/>
      <c r="Q242" s="43"/>
      <c r="R242" s="43"/>
      <c r="S242" s="19"/>
    </row>
    <row r="243" spans="1:19" ht="15.75">
      <c r="A243" s="118"/>
      <c r="B243" s="19"/>
      <c r="C243" s="18"/>
      <c r="D243" s="18"/>
      <c r="E243" s="18"/>
      <c r="F243" s="100"/>
      <c r="G243" s="43"/>
      <c r="H243" s="43"/>
      <c r="I243" s="43"/>
      <c r="J243" s="103"/>
      <c r="K243" s="103"/>
      <c r="L243" s="19"/>
      <c r="M243" s="19"/>
      <c r="N243" s="19"/>
      <c r="O243" s="19"/>
      <c r="P243" s="19"/>
      <c r="Q243" s="43"/>
      <c r="R243" s="43"/>
      <c r="S243" s="19"/>
    </row>
    <row r="244" spans="1:19" ht="15.75">
      <c r="A244" s="118"/>
      <c r="B244" s="19"/>
      <c r="C244" s="18"/>
      <c r="D244" s="18"/>
      <c r="E244" s="18"/>
      <c r="F244" s="100"/>
      <c r="G244" s="43"/>
      <c r="H244" s="43"/>
      <c r="I244" s="43"/>
      <c r="J244" s="103"/>
      <c r="K244" s="103"/>
      <c r="L244" s="19"/>
      <c r="M244" s="19"/>
      <c r="N244" s="19"/>
      <c r="O244" s="19"/>
      <c r="P244" s="19"/>
      <c r="Q244" s="43"/>
      <c r="R244" s="43"/>
      <c r="S244" s="19"/>
    </row>
    <row r="245" spans="1:19" ht="15.75">
      <c r="A245" s="118"/>
      <c r="B245" s="19"/>
      <c r="C245" s="18"/>
      <c r="D245" s="18"/>
      <c r="E245" s="18"/>
      <c r="F245" s="100"/>
      <c r="G245" s="43"/>
      <c r="H245" s="43"/>
      <c r="I245" s="43"/>
      <c r="J245" s="103"/>
      <c r="K245" s="103"/>
      <c r="L245" s="19"/>
      <c r="M245" s="19"/>
      <c r="N245" s="19"/>
      <c r="O245" s="19"/>
      <c r="P245" s="19"/>
      <c r="Q245" s="43"/>
      <c r="R245" s="43"/>
      <c r="S245" s="19"/>
    </row>
    <row r="246" spans="1:19" ht="15.75">
      <c r="A246" s="118"/>
      <c r="B246" s="19"/>
      <c r="C246" s="18"/>
      <c r="D246" s="18"/>
      <c r="E246" s="18"/>
      <c r="F246" s="100"/>
      <c r="G246" s="43"/>
      <c r="H246" s="43"/>
      <c r="I246" s="43"/>
      <c r="J246" s="103"/>
      <c r="K246" s="103"/>
      <c r="L246" s="19"/>
      <c r="M246" s="19"/>
      <c r="N246" s="19"/>
      <c r="O246" s="19"/>
      <c r="P246" s="19"/>
      <c r="Q246" s="43"/>
      <c r="R246" s="43"/>
      <c r="S246" s="19"/>
    </row>
    <row r="247" spans="1:19" ht="15.75">
      <c r="A247" s="118"/>
      <c r="B247" s="19"/>
      <c r="C247" s="18"/>
      <c r="D247" s="18"/>
      <c r="E247" s="18"/>
      <c r="F247" s="100"/>
      <c r="G247" s="43"/>
      <c r="H247" s="43"/>
      <c r="I247" s="43"/>
      <c r="J247" s="103"/>
      <c r="K247" s="103"/>
      <c r="L247" s="19"/>
      <c r="M247" s="19"/>
      <c r="N247" s="19"/>
      <c r="O247" s="19"/>
      <c r="P247" s="19"/>
      <c r="Q247" s="43"/>
      <c r="R247" s="43"/>
      <c r="S247" s="19"/>
    </row>
    <row r="248" spans="1:19" ht="15.75">
      <c r="A248" s="118"/>
      <c r="B248" s="19"/>
      <c r="C248" s="18"/>
      <c r="D248" s="18"/>
      <c r="E248" s="18"/>
      <c r="F248" s="100"/>
      <c r="G248" s="43"/>
      <c r="H248" s="43"/>
      <c r="I248" s="43"/>
      <c r="J248" s="103"/>
      <c r="K248" s="103"/>
      <c r="L248" s="19"/>
      <c r="M248" s="19"/>
      <c r="N248" s="19"/>
      <c r="O248" s="19"/>
      <c r="P248" s="19"/>
      <c r="Q248" s="43"/>
      <c r="R248" s="43"/>
      <c r="S248" s="19"/>
    </row>
    <row r="249" spans="1:19" ht="15.75">
      <c r="A249" s="118"/>
      <c r="B249" s="19"/>
      <c r="C249" s="18"/>
      <c r="D249" s="18"/>
      <c r="E249" s="18"/>
      <c r="F249" s="100"/>
      <c r="G249" s="43"/>
      <c r="H249" s="43"/>
      <c r="I249" s="43"/>
      <c r="J249" s="103"/>
      <c r="K249" s="103"/>
      <c r="L249" s="19"/>
      <c r="M249" s="19"/>
      <c r="N249" s="19"/>
      <c r="O249" s="19"/>
      <c r="P249" s="19"/>
      <c r="Q249" s="43"/>
      <c r="R249" s="43"/>
      <c r="S249" s="19"/>
    </row>
    <row r="250" spans="1:19" ht="15.75">
      <c r="A250" s="118"/>
      <c r="B250" s="19"/>
      <c r="C250" s="18"/>
      <c r="D250" s="18"/>
      <c r="E250" s="18"/>
      <c r="F250" s="100"/>
      <c r="G250" s="43"/>
      <c r="H250" s="43"/>
      <c r="I250" s="43"/>
      <c r="J250" s="103"/>
      <c r="K250" s="103"/>
      <c r="L250" s="19"/>
      <c r="M250" s="19"/>
      <c r="N250" s="19"/>
      <c r="O250" s="19"/>
      <c r="P250" s="19"/>
      <c r="Q250" s="43"/>
      <c r="R250" s="43"/>
      <c r="S250" s="19"/>
    </row>
    <row r="251" spans="1:19" ht="15.75">
      <c r="A251" s="118"/>
      <c r="B251" s="19"/>
      <c r="C251" s="18"/>
      <c r="D251" s="18"/>
      <c r="E251" s="18"/>
      <c r="F251" s="100"/>
      <c r="G251" s="43"/>
      <c r="H251" s="43"/>
      <c r="I251" s="43"/>
      <c r="J251" s="103"/>
      <c r="K251" s="103"/>
      <c r="L251" s="19"/>
      <c r="M251" s="19"/>
      <c r="N251" s="19"/>
      <c r="O251" s="19"/>
      <c r="P251" s="19"/>
      <c r="Q251" s="43"/>
      <c r="R251" s="43"/>
      <c r="S251" s="19"/>
    </row>
    <row r="252" spans="1:19" ht="15.75">
      <c r="A252" s="118"/>
      <c r="B252" s="19"/>
      <c r="C252" s="18"/>
      <c r="D252" s="18"/>
      <c r="E252" s="18"/>
      <c r="F252" s="100"/>
      <c r="G252" s="43"/>
      <c r="H252" s="43"/>
      <c r="I252" s="43"/>
      <c r="J252" s="103"/>
      <c r="K252" s="103"/>
      <c r="L252" s="19"/>
      <c r="M252" s="19"/>
      <c r="N252" s="19"/>
      <c r="O252" s="19"/>
      <c r="P252" s="19"/>
      <c r="Q252" s="43"/>
      <c r="R252" s="43"/>
      <c r="S252" s="19"/>
    </row>
    <row r="253" spans="1:19" ht="15.75">
      <c r="A253" s="118"/>
      <c r="B253" s="19"/>
      <c r="C253" s="18"/>
      <c r="D253" s="18"/>
      <c r="E253" s="18"/>
      <c r="F253" s="100"/>
      <c r="G253" s="43"/>
      <c r="H253" s="43"/>
      <c r="I253" s="43"/>
      <c r="J253" s="103"/>
      <c r="K253" s="103"/>
      <c r="L253" s="19"/>
      <c r="M253" s="19"/>
      <c r="N253" s="19"/>
      <c r="O253" s="19"/>
      <c r="P253" s="19"/>
      <c r="Q253" s="43"/>
      <c r="R253" s="43"/>
      <c r="S253" s="19"/>
    </row>
    <row r="254" spans="1:19" ht="15.75">
      <c r="A254" s="118"/>
      <c r="B254" s="19"/>
      <c r="C254" s="18"/>
      <c r="D254" s="18"/>
      <c r="E254" s="18"/>
      <c r="F254" s="100"/>
      <c r="G254" s="43"/>
      <c r="H254" s="43"/>
      <c r="I254" s="43"/>
      <c r="J254" s="103"/>
      <c r="K254" s="103"/>
      <c r="L254" s="19"/>
      <c r="M254" s="19"/>
      <c r="N254" s="19"/>
      <c r="O254" s="19"/>
      <c r="P254" s="19"/>
      <c r="Q254" s="43"/>
      <c r="R254" s="43"/>
      <c r="S254" s="19"/>
    </row>
    <row r="255" spans="1:19" ht="15.75">
      <c r="A255" s="118"/>
      <c r="B255" s="19"/>
      <c r="C255" s="18"/>
      <c r="D255" s="18"/>
      <c r="E255" s="18"/>
      <c r="F255" s="100"/>
      <c r="G255" s="43"/>
      <c r="H255" s="43"/>
      <c r="I255" s="43"/>
      <c r="J255" s="103"/>
      <c r="K255" s="103"/>
      <c r="L255" s="19"/>
      <c r="M255" s="19"/>
      <c r="N255" s="19"/>
      <c r="O255" s="19"/>
      <c r="P255" s="19"/>
      <c r="Q255" s="43"/>
      <c r="R255" s="43"/>
      <c r="S255" s="19"/>
    </row>
    <row r="256" spans="1:19" ht="15.75">
      <c r="A256" s="118"/>
      <c r="B256" s="19"/>
      <c r="C256" s="18"/>
      <c r="D256" s="18"/>
      <c r="E256" s="18"/>
      <c r="F256" s="100"/>
      <c r="G256" s="43"/>
      <c r="H256" s="43"/>
      <c r="I256" s="43"/>
      <c r="J256" s="103"/>
      <c r="K256" s="103"/>
      <c r="L256" s="19"/>
      <c r="M256" s="19"/>
      <c r="N256" s="19"/>
      <c r="O256" s="19"/>
      <c r="P256" s="19"/>
      <c r="Q256" s="43"/>
      <c r="R256" s="43"/>
      <c r="S256" s="19"/>
    </row>
    <row r="257" spans="1:19" ht="15.75">
      <c r="A257" s="118"/>
      <c r="B257" s="19"/>
      <c r="C257" s="18"/>
      <c r="D257" s="18"/>
      <c r="E257" s="18"/>
      <c r="F257" s="100"/>
      <c r="G257" s="43"/>
      <c r="H257" s="43"/>
      <c r="I257" s="43"/>
      <c r="J257" s="103"/>
      <c r="K257" s="103"/>
      <c r="L257" s="19"/>
      <c r="M257" s="19"/>
      <c r="N257" s="19"/>
      <c r="O257" s="19"/>
      <c r="P257" s="19"/>
      <c r="Q257" s="43"/>
      <c r="R257" s="43"/>
      <c r="S257" s="19"/>
    </row>
    <row r="258" spans="1:19" ht="15.75">
      <c r="A258" s="118"/>
      <c r="B258" s="19"/>
      <c r="C258" s="18"/>
      <c r="D258" s="18"/>
      <c r="E258" s="18"/>
      <c r="F258" s="100"/>
      <c r="G258" s="43"/>
      <c r="H258" s="43"/>
      <c r="I258" s="43"/>
      <c r="J258" s="103"/>
      <c r="K258" s="103"/>
      <c r="L258" s="19"/>
      <c r="M258" s="19"/>
      <c r="N258" s="19"/>
      <c r="O258" s="19"/>
      <c r="P258" s="19"/>
      <c r="Q258" s="43"/>
      <c r="R258" s="43"/>
      <c r="S258" s="19"/>
    </row>
    <row r="259" spans="1:19" ht="15.75">
      <c r="A259" s="118"/>
      <c r="B259" s="19"/>
      <c r="C259" s="18"/>
      <c r="D259" s="18"/>
      <c r="E259" s="18"/>
      <c r="F259" s="100"/>
      <c r="G259" s="43"/>
      <c r="H259" s="43"/>
      <c r="I259" s="43"/>
      <c r="J259" s="103"/>
      <c r="K259" s="103"/>
      <c r="L259" s="19"/>
      <c r="M259" s="19"/>
      <c r="N259" s="19"/>
      <c r="O259" s="19"/>
      <c r="P259" s="19"/>
      <c r="Q259" s="43"/>
      <c r="R259" s="43"/>
      <c r="S259" s="19"/>
    </row>
    <row r="260" spans="1:19" ht="15.75">
      <c r="A260" s="118"/>
      <c r="B260" s="19"/>
      <c r="C260" s="18"/>
      <c r="D260" s="18"/>
      <c r="E260" s="18"/>
      <c r="F260" s="100"/>
      <c r="G260" s="43"/>
      <c r="H260" s="43"/>
      <c r="I260" s="43"/>
      <c r="J260" s="103"/>
      <c r="K260" s="103"/>
      <c r="L260" s="19"/>
      <c r="M260" s="19"/>
      <c r="N260" s="19"/>
      <c r="O260" s="19"/>
      <c r="P260" s="19"/>
      <c r="Q260" s="43"/>
      <c r="R260" s="43"/>
      <c r="S260" s="19"/>
    </row>
    <row r="261" spans="1:19" ht="15.75">
      <c r="A261" s="118"/>
      <c r="B261" s="19"/>
      <c r="C261" s="18"/>
      <c r="D261" s="18"/>
      <c r="E261" s="18"/>
      <c r="F261" s="100"/>
      <c r="G261" s="43"/>
      <c r="H261" s="43"/>
      <c r="I261" s="43"/>
      <c r="J261" s="103"/>
      <c r="K261" s="103"/>
      <c r="L261" s="19"/>
      <c r="M261" s="19"/>
      <c r="N261" s="19"/>
      <c r="O261" s="19"/>
      <c r="P261" s="19"/>
      <c r="Q261" s="43"/>
      <c r="R261" s="43"/>
      <c r="S261" s="19"/>
    </row>
    <row r="262" spans="1:19" ht="15.75">
      <c r="A262" s="118"/>
      <c r="B262" s="19"/>
      <c r="C262" s="18"/>
      <c r="D262" s="18"/>
      <c r="E262" s="18"/>
      <c r="F262" s="100"/>
      <c r="G262" s="43"/>
      <c r="H262" s="43"/>
      <c r="I262" s="43"/>
      <c r="J262" s="103"/>
      <c r="K262" s="103"/>
      <c r="L262" s="19"/>
      <c r="M262" s="19"/>
      <c r="N262" s="19"/>
      <c r="O262" s="19"/>
      <c r="P262" s="19"/>
      <c r="Q262" s="43"/>
      <c r="R262" s="43"/>
      <c r="S262" s="19"/>
    </row>
    <row r="263" spans="1:19" ht="15.75">
      <c r="A263" s="118"/>
      <c r="B263" s="19"/>
      <c r="C263" s="18"/>
      <c r="D263" s="18"/>
      <c r="E263" s="18"/>
      <c r="F263" s="100"/>
      <c r="G263" s="43"/>
      <c r="H263" s="43"/>
      <c r="I263" s="43"/>
      <c r="J263" s="103"/>
      <c r="K263" s="103"/>
      <c r="L263" s="19"/>
      <c r="M263" s="19"/>
      <c r="N263" s="19"/>
      <c r="O263" s="19"/>
      <c r="P263" s="19"/>
      <c r="Q263" s="43"/>
      <c r="R263" s="43"/>
      <c r="S263" s="19"/>
    </row>
    <row r="264" spans="1:19" ht="15.75">
      <c r="A264" s="118"/>
      <c r="B264" s="19"/>
      <c r="C264" s="18"/>
      <c r="D264" s="18"/>
      <c r="E264" s="18"/>
      <c r="F264" s="100"/>
      <c r="G264" s="43"/>
      <c r="H264" s="43"/>
      <c r="I264" s="43"/>
      <c r="J264" s="103"/>
      <c r="K264" s="103"/>
      <c r="L264" s="19"/>
      <c r="M264" s="19"/>
      <c r="N264" s="19"/>
      <c r="O264" s="19"/>
      <c r="P264" s="19"/>
      <c r="Q264" s="43"/>
      <c r="R264" s="43"/>
      <c r="S264" s="19"/>
    </row>
    <row r="265" spans="1:19" ht="15.75">
      <c r="A265" s="118"/>
      <c r="B265" s="19"/>
      <c r="C265" s="18"/>
      <c r="D265" s="18"/>
      <c r="E265" s="18"/>
      <c r="F265" s="100"/>
      <c r="G265" s="43"/>
      <c r="H265" s="43"/>
      <c r="I265" s="43"/>
      <c r="J265" s="103"/>
      <c r="K265" s="103"/>
      <c r="L265" s="19"/>
      <c r="M265" s="19"/>
      <c r="N265" s="19"/>
      <c r="O265" s="19"/>
      <c r="P265" s="19"/>
      <c r="Q265" s="43"/>
      <c r="R265" s="43"/>
      <c r="S265" s="19"/>
    </row>
    <row r="266" spans="1:19" ht="15.75">
      <c r="A266" s="118"/>
      <c r="B266" s="19"/>
      <c r="C266" s="18"/>
      <c r="D266" s="18"/>
      <c r="E266" s="18"/>
      <c r="F266" s="100"/>
      <c r="G266" s="43"/>
      <c r="H266" s="43"/>
      <c r="I266" s="43"/>
      <c r="J266" s="103"/>
      <c r="K266" s="103"/>
      <c r="L266" s="19"/>
      <c r="M266" s="19"/>
      <c r="N266" s="19"/>
      <c r="O266" s="19"/>
      <c r="P266" s="19"/>
      <c r="Q266" s="43"/>
      <c r="R266" s="43"/>
      <c r="S266" s="19"/>
    </row>
    <row r="267" spans="1:19" ht="15.75">
      <c r="A267" s="118"/>
      <c r="B267" s="19"/>
      <c r="C267" s="18"/>
      <c r="D267" s="18"/>
      <c r="E267" s="18"/>
      <c r="F267" s="100"/>
      <c r="G267" s="43"/>
      <c r="H267" s="43"/>
      <c r="I267" s="43"/>
      <c r="J267" s="103"/>
      <c r="K267" s="103"/>
      <c r="L267" s="19"/>
      <c r="M267" s="19"/>
      <c r="N267" s="19"/>
      <c r="O267" s="19"/>
      <c r="P267" s="19"/>
      <c r="Q267" s="43"/>
      <c r="R267" s="43"/>
      <c r="S267" s="19"/>
    </row>
    <row r="268" spans="1:19" ht="15.75">
      <c r="A268" s="118"/>
      <c r="B268" s="19"/>
      <c r="C268" s="18"/>
      <c r="D268" s="18"/>
      <c r="E268" s="18"/>
      <c r="F268" s="100"/>
      <c r="G268" s="43"/>
      <c r="H268" s="43"/>
      <c r="I268" s="43"/>
      <c r="J268" s="103"/>
      <c r="K268" s="103"/>
      <c r="L268" s="19"/>
      <c r="M268" s="19"/>
      <c r="N268" s="19"/>
      <c r="O268" s="19"/>
      <c r="P268" s="19"/>
      <c r="Q268" s="43"/>
      <c r="R268" s="43"/>
      <c r="S268" s="19"/>
    </row>
    <row r="269" spans="1:19" ht="15.75">
      <c r="A269" s="118"/>
      <c r="B269" s="19"/>
      <c r="C269" s="18"/>
      <c r="D269" s="18"/>
      <c r="E269" s="18"/>
      <c r="F269" s="100"/>
      <c r="G269" s="43"/>
      <c r="H269" s="43"/>
      <c r="I269" s="43"/>
      <c r="J269" s="103"/>
      <c r="K269" s="103"/>
      <c r="L269" s="19"/>
      <c r="M269" s="19"/>
      <c r="N269" s="19"/>
      <c r="O269" s="19"/>
      <c r="P269" s="19"/>
      <c r="Q269" s="43"/>
      <c r="R269" s="43"/>
      <c r="S269" s="19"/>
    </row>
    <row r="270" spans="1:19" ht="15.75">
      <c r="A270" s="118"/>
      <c r="B270" s="19"/>
      <c r="C270" s="18"/>
      <c r="D270" s="18"/>
      <c r="E270" s="18"/>
      <c r="F270" s="100"/>
      <c r="G270" s="43"/>
      <c r="H270" s="43"/>
      <c r="I270" s="43"/>
      <c r="J270" s="103"/>
      <c r="K270" s="103"/>
      <c r="L270" s="19"/>
      <c r="M270" s="19"/>
      <c r="N270" s="19"/>
      <c r="O270" s="19"/>
      <c r="P270" s="19"/>
      <c r="Q270" s="43"/>
      <c r="R270" s="43"/>
      <c r="S270" s="19"/>
    </row>
    <row r="271" spans="1:19" ht="15.75">
      <c r="A271" s="118"/>
      <c r="B271" s="19"/>
      <c r="C271" s="18"/>
      <c r="D271" s="18"/>
      <c r="E271" s="18"/>
      <c r="F271" s="100"/>
      <c r="G271" s="43"/>
      <c r="H271" s="43"/>
      <c r="I271" s="43"/>
      <c r="J271" s="103"/>
      <c r="K271" s="103"/>
      <c r="L271" s="19"/>
      <c r="M271" s="19"/>
      <c r="N271" s="19"/>
      <c r="O271" s="19"/>
      <c r="P271" s="19"/>
      <c r="Q271" s="43"/>
      <c r="R271" s="43"/>
      <c r="S271" s="19"/>
    </row>
    <row r="272" spans="1:19" ht="15.75">
      <c r="A272" s="118"/>
      <c r="B272" s="19"/>
      <c r="C272" s="18"/>
      <c r="D272" s="18"/>
      <c r="E272" s="18"/>
      <c r="F272" s="100"/>
      <c r="G272" s="43"/>
      <c r="H272" s="43"/>
      <c r="I272" s="43"/>
      <c r="J272" s="103"/>
      <c r="K272" s="103"/>
      <c r="L272" s="19"/>
      <c r="M272" s="19"/>
      <c r="N272" s="19"/>
      <c r="O272" s="19"/>
      <c r="P272" s="19"/>
      <c r="Q272" s="43"/>
      <c r="R272" s="43"/>
      <c r="S272" s="19"/>
    </row>
    <row r="273" spans="1:19" ht="15.75">
      <c r="A273" s="118"/>
      <c r="B273" s="19"/>
      <c r="C273" s="18"/>
      <c r="D273" s="18"/>
      <c r="E273" s="18"/>
      <c r="F273" s="100"/>
      <c r="G273" s="43"/>
      <c r="H273" s="43"/>
      <c r="I273" s="43"/>
      <c r="J273" s="103"/>
      <c r="K273" s="103"/>
      <c r="L273" s="19"/>
      <c r="M273" s="19"/>
      <c r="N273" s="19"/>
      <c r="O273" s="19"/>
      <c r="P273" s="19"/>
      <c r="Q273" s="43"/>
      <c r="R273" s="43"/>
      <c r="S273" s="19"/>
    </row>
    <row r="274" spans="1:19" ht="15.75">
      <c r="A274" s="118"/>
      <c r="B274" s="19"/>
      <c r="C274" s="18"/>
      <c r="D274" s="18"/>
      <c r="E274" s="18"/>
      <c r="F274" s="100"/>
      <c r="G274" s="43"/>
      <c r="H274" s="43"/>
      <c r="I274" s="43"/>
      <c r="J274" s="103"/>
      <c r="K274" s="103"/>
      <c r="L274" s="19"/>
      <c r="M274" s="19"/>
      <c r="N274" s="19"/>
      <c r="O274" s="19"/>
      <c r="P274" s="19"/>
      <c r="Q274" s="43"/>
      <c r="R274" s="43"/>
      <c r="S274" s="19"/>
    </row>
    <row r="275" spans="1:19" ht="15.75">
      <c r="A275" s="118"/>
      <c r="B275" s="19"/>
      <c r="C275" s="18"/>
      <c r="D275" s="18"/>
      <c r="E275" s="18"/>
      <c r="F275" s="100"/>
      <c r="G275" s="43"/>
      <c r="H275" s="43"/>
      <c r="I275" s="43"/>
      <c r="J275" s="103"/>
      <c r="K275" s="103"/>
      <c r="L275" s="19"/>
      <c r="M275" s="19"/>
      <c r="N275" s="19"/>
      <c r="O275" s="19"/>
      <c r="P275" s="19"/>
      <c r="Q275" s="43"/>
      <c r="R275" s="43"/>
      <c r="S275" s="19"/>
    </row>
    <row r="276" spans="1:19" ht="15.75">
      <c r="A276" s="118"/>
      <c r="B276" s="19"/>
      <c r="C276" s="18"/>
      <c r="D276" s="18"/>
      <c r="E276" s="18"/>
      <c r="F276" s="100"/>
      <c r="G276" s="43"/>
      <c r="H276" s="43"/>
      <c r="I276" s="43"/>
      <c r="J276" s="103"/>
      <c r="K276" s="103"/>
      <c r="L276" s="19"/>
      <c r="M276" s="19"/>
      <c r="N276" s="19"/>
      <c r="O276" s="19"/>
      <c r="P276" s="19"/>
      <c r="Q276" s="43"/>
      <c r="R276" s="43"/>
      <c r="S276" s="19"/>
    </row>
    <row r="277" spans="1:19" ht="15.75">
      <c r="A277" s="118"/>
      <c r="B277" s="19"/>
      <c r="C277" s="18"/>
      <c r="D277" s="18"/>
      <c r="E277" s="18"/>
      <c r="F277" s="100"/>
      <c r="G277" s="43"/>
      <c r="H277" s="43"/>
      <c r="I277" s="43"/>
      <c r="J277" s="103"/>
      <c r="K277" s="103"/>
      <c r="L277" s="19"/>
      <c r="M277" s="19"/>
      <c r="N277" s="19"/>
      <c r="O277" s="19"/>
      <c r="P277" s="19"/>
      <c r="Q277" s="43"/>
      <c r="R277" s="43"/>
      <c r="S277" s="19"/>
    </row>
    <row r="278" spans="1:19" ht="15.75">
      <c r="A278" s="118"/>
      <c r="B278" s="19"/>
      <c r="C278" s="18"/>
      <c r="D278" s="18"/>
      <c r="E278" s="18"/>
      <c r="F278" s="100"/>
      <c r="G278" s="43"/>
      <c r="H278" s="43"/>
      <c r="I278" s="43"/>
      <c r="J278" s="103"/>
      <c r="K278" s="103"/>
      <c r="L278" s="19"/>
      <c r="M278" s="19"/>
      <c r="N278" s="19"/>
      <c r="O278" s="19"/>
      <c r="P278" s="19"/>
      <c r="Q278" s="43"/>
      <c r="R278" s="43"/>
      <c r="S278" s="19"/>
    </row>
    <row r="279" spans="1:19" ht="15.75">
      <c r="A279" s="118"/>
      <c r="B279" s="19"/>
      <c r="C279" s="18"/>
      <c r="D279" s="18"/>
      <c r="E279" s="18"/>
      <c r="F279" s="100"/>
      <c r="G279" s="43"/>
      <c r="H279" s="43"/>
      <c r="I279" s="43"/>
      <c r="J279" s="103"/>
      <c r="K279" s="103"/>
      <c r="L279" s="19"/>
      <c r="M279" s="19"/>
      <c r="N279" s="19"/>
      <c r="O279" s="19"/>
      <c r="P279" s="19"/>
      <c r="Q279" s="43"/>
      <c r="R279" s="43"/>
      <c r="S279" s="19"/>
    </row>
    <row r="280" spans="1:19" ht="15.75">
      <c r="A280" s="118"/>
      <c r="B280" s="19"/>
      <c r="C280" s="18"/>
      <c r="D280" s="18"/>
      <c r="E280" s="18"/>
      <c r="F280" s="100"/>
      <c r="G280" s="43"/>
      <c r="H280" s="43"/>
      <c r="I280" s="43"/>
      <c r="J280" s="103"/>
      <c r="K280" s="103"/>
      <c r="L280" s="19"/>
      <c r="M280" s="19"/>
      <c r="N280" s="19"/>
      <c r="O280" s="19"/>
      <c r="P280" s="19"/>
      <c r="Q280" s="43"/>
      <c r="R280" s="43"/>
      <c r="S280" s="19"/>
    </row>
    <row r="281" spans="1:19" ht="15.75">
      <c r="A281" s="118"/>
      <c r="B281" s="19"/>
      <c r="C281" s="18"/>
      <c r="D281" s="18"/>
      <c r="E281" s="18"/>
      <c r="F281" s="100"/>
      <c r="G281" s="43"/>
      <c r="H281" s="43"/>
      <c r="I281" s="43"/>
      <c r="J281" s="103"/>
      <c r="K281" s="103"/>
      <c r="L281" s="19"/>
      <c r="M281" s="19"/>
      <c r="N281" s="19"/>
      <c r="O281" s="19"/>
      <c r="P281" s="19"/>
      <c r="Q281" s="43"/>
      <c r="R281" s="43"/>
      <c r="S281" s="19"/>
    </row>
    <row r="282" spans="1:19" ht="15.75">
      <c r="A282" s="118"/>
      <c r="B282" s="19"/>
      <c r="C282" s="18"/>
      <c r="D282" s="18"/>
      <c r="E282" s="18"/>
      <c r="F282" s="100"/>
      <c r="G282" s="43"/>
      <c r="H282" s="43"/>
      <c r="I282" s="43"/>
      <c r="J282" s="103"/>
      <c r="K282" s="103"/>
      <c r="L282" s="19"/>
      <c r="M282" s="19"/>
      <c r="N282" s="19"/>
      <c r="O282" s="19"/>
      <c r="P282" s="19"/>
      <c r="Q282" s="43"/>
      <c r="R282" s="43"/>
      <c r="S282" s="19"/>
    </row>
    <row r="283" spans="1:19" ht="15.75">
      <c r="A283" s="118"/>
      <c r="B283" s="19"/>
      <c r="C283" s="18"/>
      <c r="D283" s="18"/>
      <c r="E283" s="18"/>
      <c r="F283" s="100"/>
      <c r="G283" s="43"/>
      <c r="H283" s="43"/>
      <c r="I283" s="43"/>
      <c r="J283" s="103"/>
      <c r="K283" s="103"/>
      <c r="L283" s="19"/>
      <c r="M283" s="19"/>
      <c r="N283" s="19"/>
      <c r="O283" s="19"/>
      <c r="P283" s="19"/>
      <c r="Q283" s="43"/>
      <c r="R283" s="43"/>
      <c r="S283" s="19"/>
    </row>
    <row r="284" spans="1:19" ht="15.75">
      <c r="A284" s="118"/>
      <c r="B284" s="19"/>
      <c r="C284" s="18"/>
      <c r="D284" s="18"/>
      <c r="E284" s="18"/>
      <c r="F284" s="100"/>
      <c r="G284" s="43"/>
      <c r="H284" s="43"/>
      <c r="I284" s="43"/>
      <c r="J284" s="103"/>
      <c r="K284" s="103"/>
      <c r="L284" s="19"/>
      <c r="M284" s="19"/>
      <c r="N284" s="19"/>
      <c r="O284" s="19"/>
      <c r="P284" s="19"/>
      <c r="Q284" s="43"/>
      <c r="R284" s="43"/>
      <c r="S284" s="19"/>
    </row>
    <row r="285" spans="1:19" ht="15.75">
      <c r="A285" s="118"/>
      <c r="B285" s="19"/>
      <c r="C285" s="18"/>
      <c r="D285" s="18"/>
      <c r="E285" s="18"/>
      <c r="F285" s="100"/>
      <c r="G285" s="43"/>
      <c r="H285" s="43"/>
      <c r="I285" s="43"/>
      <c r="J285" s="103"/>
      <c r="K285" s="103"/>
      <c r="L285" s="19"/>
      <c r="M285" s="19"/>
      <c r="N285" s="19"/>
      <c r="O285" s="19"/>
      <c r="P285" s="19"/>
      <c r="Q285" s="43"/>
      <c r="R285" s="43"/>
      <c r="S285" s="19"/>
    </row>
    <row r="286" spans="1:19" ht="15.75">
      <c r="A286" s="118"/>
      <c r="B286" s="19"/>
      <c r="C286" s="18"/>
      <c r="D286" s="18"/>
      <c r="E286" s="18"/>
      <c r="F286" s="100"/>
      <c r="G286" s="43"/>
      <c r="H286" s="43"/>
      <c r="I286" s="43"/>
      <c r="J286" s="103"/>
      <c r="K286" s="103"/>
      <c r="L286" s="19"/>
      <c r="M286" s="19"/>
      <c r="N286" s="19"/>
      <c r="O286" s="19"/>
      <c r="P286" s="19"/>
      <c r="Q286" s="43"/>
      <c r="R286" s="43"/>
      <c r="S286" s="19"/>
    </row>
    <row r="287" spans="1:19" ht="15.75">
      <c r="A287" s="118"/>
      <c r="B287" s="19"/>
      <c r="C287" s="18"/>
      <c r="D287" s="18"/>
      <c r="E287" s="18"/>
      <c r="F287" s="100"/>
      <c r="G287" s="43"/>
      <c r="H287" s="43"/>
      <c r="I287" s="43"/>
      <c r="J287" s="103"/>
      <c r="K287" s="103"/>
      <c r="L287" s="19"/>
      <c r="M287" s="19"/>
      <c r="N287" s="19"/>
      <c r="O287" s="19"/>
      <c r="P287" s="19"/>
      <c r="Q287" s="43"/>
      <c r="R287" s="43"/>
      <c r="S287" s="19"/>
    </row>
    <row r="288" spans="1:19" ht="15.75">
      <c r="A288" s="118"/>
      <c r="B288" s="19"/>
      <c r="C288" s="18"/>
      <c r="D288" s="18"/>
      <c r="E288" s="18"/>
      <c r="F288" s="100"/>
      <c r="G288" s="43"/>
      <c r="H288" s="43"/>
      <c r="I288" s="43"/>
      <c r="J288" s="103"/>
      <c r="K288" s="103"/>
      <c r="L288" s="19"/>
      <c r="M288" s="19"/>
      <c r="N288" s="19"/>
      <c r="O288" s="19"/>
      <c r="P288" s="19"/>
      <c r="Q288" s="43"/>
      <c r="R288" s="43"/>
      <c r="S288" s="19"/>
    </row>
    <row r="289" spans="1:19" ht="15.75">
      <c r="A289" s="118"/>
      <c r="B289" s="19"/>
      <c r="C289" s="18"/>
      <c r="D289" s="18"/>
      <c r="E289" s="18"/>
      <c r="F289" s="100"/>
      <c r="G289" s="43"/>
      <c r="H289" s="43"/>
      <c r="I289" s="43"/>
      <c r="J289" s="103"/>
      <c r="K289" s="103"/>
      <c r="L289" s="19"/>
      <c r="M289" s="19"/>
      <c r="N289" s="19"/>
      <c r="O289" s="19"/>
      <c r="P289" s="19"/>
      <c r="Q289" s="43"/>
      <c r="R289" s="43"/>
      <c r="S289" s="19"/>
    </row>
    <row r="290" spans="1:19" ht="15.75">
      <c r="A290" s="118"/>
      <c r="B290" s="19"/>
      <c r="C290" s="18"/>
      <c r="D290" s="18"/>
      <c r="E290" s="18"/>
      <c r="F290" s="100"/>
      <c r="G290" s="43"/>
      <c r="H290" s="43"/>
      <c r="I290" s="43"/>
      <c r="J290" s="103"/>
      <c r="K290" s="103"/>
      <c r="L290" s="19"/>
      <c r="M290" s="19"/>
      <c r="N290" s="19"/>
      <c r="O290" s="19"/>
      <c r="P290" s="19"/>
      <c r="Q290" s="43"/>
      <c r="R290" s="43"/>
      <c r="S290" s="19"/>
    </row>
    <row r="291" spans="1:19" ht="15.75">
      <c r="A291" s="118"/>
      <c r="B291" s="19"/>
      <c r="C291" s="18"/>
      <c r="D291" s="18"/>
      <c r="E291" s="18"/>
      <c r="F291" s="100"/>
      <c r="G291" s="43"/>
      <c r="H291" s="43"/>
      <c r="I291" s="43"/>
      <c r="J291" s="103"/>
      <c r="K291" s="103"/>
      <c r="L291" s="19"/>
      <c r="M291" s="19"/>
      <c r="N291" s="19"/>
      <c r="O291" s="19"/>
      <c r="P291" s="19"/>
      <c r="Q291" s="43"/>
      <c r="R291" s="43"/>
      <c r="S291" s="19"/>
    </row>
    <row r="292" spans="1:19" ht="15.75">
      <c r="A292" s="118"/>
      <c r="B292" s="19"/>
      <c r="C292" s="18"/>
      <c r="D292" s="18"/>
      <c r="E292" s="18"/>
      <c r="F292" s="100"/>
      <c r="G292" s="43"/>
      <c r="H292" s="43"/>
      <c r="I292" s="43"/>
      <c r="J292" s="103"/>
      <c r="K292" s="103"/>
      <c r="L292" s="19"/>
      <c r="M292" s="19"/>
      <c r="N292" s="19"/>
      <c r="O292" s="19"/>
      <c r="P292" s="19"/>
      <c r="Q292" s="43"/>
      <c r="R292" s="43"/>
      <c r="S292" s="19"/>
    </row>
    <row r="293" spans="1:19" ht="15.75">
      <c r="A293" s="118"/>
      <c r="B293" s="19"/>
      <c r="C293" s="18"/>
      <c r="D293" s="18"/>
      <c r="E293" s="18"/>
      <c r="F293" s="100"/>
      <c r="G293" s="43"/>
      <c r="H293" s="43"/>
      <c r="I293" s="43"/>
      <c r="J293" s="103"/>
      <c r="K293" s="103"/>
      <c r="L293" s="19"/>
      <c r="M293" s="19"/>
      <c r="N293" s="19"/>
      <c r="O293" s="19"/>
      <c r="P293" s="19"/>
      <c r="Q293" s="43"/>
      <c r="R293" s="43"/>
      <c r="S293" s="19"/>
    </row>
    <row r="294" spans="1:19" ht="15.75">
      <c r="A294" s="118"/>
      <c r="B294" s="19"/>
      <c r="C294" s="18"/>
      <c r="D294" s="18"/>
      <c r="E294" s="18"/>
      <c r="F294" s="100"/>
      <c r="G294" s="43"/>
      <c r="H294" s="43"/>
      <c r="I294" s="43"/>
      <c r="J294" s="103"/>
      <c r="K294" s="103"/>
      <c r="L294" s="19"/>
      <c r="M294" s="19"/>
      <c r="N294" s="19"/>
      <c r="O294" s="19"/>
      <c r="P294" s="19"/>
      <c r="Q294" s="43"/>
      <c r="R294" s="43"/>
      <c r="S294" s="19"/>
    </row>
    <row r="295" spans="1:19" ht="15.75">
      <c r="A295" s="118"/>
      <c r="B295" s="19"/>
      <c r="C295" s="18"/>
      <c r="D295" s="18"/>
      <c r="E295" s="18"/>
      <c r="F295" s="100"/>
      <c r="G295" s="43"/>
      <c r="H295" s="43"/>
      <c r="I295" s="43"/>
      <c r="J295" s="103"/>
      <c r="K295" s="103"/>
      <c r="L295" s="19"/>
      <c r="M295" s="19"/>
      <c r="N295" s="19"/>
      <c r="O295" s="19"/>
      <c r="P295" s="19"/>
      <c r="Q295" s="43"/>
      <c r="R295" s="43"/>
      <c r="S295" s="19"/>
    </row>
    <row r="296" spans="1:19" ht="15.75">
      <c r="A296" s="118"/>
      <c r="B296" s="19"/>
      <c r="C296" s="18"/>
      <c r="D296" s="18"/>
      <c r="E296" s="18"/>
      <c r="F296" s="100"/>
      <c r="G296" s="43"/>
      <c r="H296" s="43"/>
      <c r="I296" s="43"/>
      <c r="J296" s="103"/>
      <c r="K296" s="103"/>
      <c r="L296" s="19"/>
      <c r="M296" s="19"/>
      <c r="N296" s="19"/>
      <c r="O296" s="19"/>
      <c r="P296" s="19"/>
      <c r="Q296" s="43"/>
      <c r="R296" s="43"/>
      <c r="S296" s="19"/>
    </row>
    <row r="297" spans="1:19" ht="15.75">
      <c r="A297" s="118"/>
      <c r="B297" s="19"/>
      <c r="C297" s="18"/>
      <c r="D297" s="18"/>
      <c r="E297" s="18"/>
      <c r="F297" s="100"/>
      <c r="G297" s="43"/>
      <c r="H297" s="43"/>
      <c r="I297" s="43"/>
      <c r="J297" s="103"/>
      <c r="K297" s="103"/>
      <c r="L297" s="19"/>
      <c r="M297" s="19"/>
      <c r="N297" s="19"/>
      <c r="O297" s="19"/>
      <c r="P297" s="19"/>
      <c r="Q297" s="43"/>
      <c r="R297" s="43"/>
      <c r="S297" s="19"/>
    </row>
    <row r="298" spans="1:19" ht="15.75">
      <c r="A298" s="118"/>
      <c r="B298" s="19"/>
      <c r="C298" s="18"/>
      <c r="D298" s="18"/>
      <c r="E298" s="18"/>
      <c r="F298" s="100"/>
      <c r="G298" s="43"/>
      <c r="H298" s="43"/>
      <c r="I298" s="43"/>
      <c r="J298" s="103"/>
      <c r="K298" s="103"/>
      <c r="L298" s="19"/>
      <c r="M298" s="19"/>
      <c r="N298" s="19"/>
      <c r="O298" s="19"/>
      <c r="P298" s="19"/>
      <c r="Q298" s="43"/>
      <c r="R298" s="43"/>
      <c r="S298" s="19"/>
    </row>
    <row r="299" spans="1:19" ht="15.75">
      <c r="A299" s="118"/>
      <c r="B299" s="19"/>
      <c r="C299" s="18"/>
      <c r="D299" s="18"/>
      <c r="E299" s="18"/>
      <c r="F299" s="100"/>
      <c r="G299" s="43"/>
      <c r="H299" s="43"/>
      <c r="I299" s="43"/>
      <c r="J299" s="103"/>
      <c r="K299" s="103"/>
      <c r="L299" s="19"/>
      <c r="M299" s="19"/>
      <c r="N299" s="19"/>
      <c r="O299" s="19"/>
      <c r="P299" s="19"/>
      <c r="Q299" s="43"/>
      <c r="R299" s="43"/>
      <c r="S299" s="19"/>
    </row>
    <row r="300" spans="1:19" ht="15.75">
      <c r="A300" s="118"/>
      <c r="B300" s="19"/>
      <c r="C300" s="18"/>
      <c r="D300" s="18"/>
      <c r="E300" s="18"/>
      <c r="F300" s="100"/>
      <c r="G300" s="43"/>
      <c r="H300" s="43"/>
      <c r="I300" s="43"/>
      <c r="J300" s="103"/>
      <c r="K300" s="103"/>
      <c r="L300" s="19"/>
      <c r="M300" s="19"/>
      <c r="N300" s="19"/>
      <c r="O300" s="19"/>
      <c r="P300" s="19"/>
      <c r="Q300" s="43"/>
      <c r="R300" s="43"/>
      <c r="S300" s="19"/>
    </row>
    <row r="301" spans="1:19" ht="15.75">
      <c r="A301" s="118"/>
      <c r="B301" s="19"/>
      <c r="C301" s="18"/>
      <c r="D301" s="18"/>
      <c r="E301" s="18"/>
      <c r="F301" s="100"/>
      <c r="G301" s="43"/>
      <c r="H301" s="43"/>
      <c r="I301" s="43"/>
      <c r="J301" s="103"/>
      <c r="K301" s="103"/>
      <c r="L301" s="19"/>
      <c r="M301" s="19"/>
      <c r="N301" s="19"/>
      <c r="O301" s="19"/>
      <c r="P301" s="19"/>
      <c r="Q301" s="43"/>
      <c r="R301" s="43"/>
      <c r="S301" s="19"/>
    </row>
    <row r="302" spans="1:19" ht="15.75">
      <c r="A302" s="118"/>
      <c r="B302" s="19"/>
      <c r="C302" s="18"/>
      <c r="D302" s="18"/>
      <c r="E302" s="18"/>
      <c r="F302" s="100"/>
      <c r="G302" s="43"/>
      <c r="H302" s="43"/>
      <c r="I302" s="43"/>
      <c r="J302" s="103"/>
      <c r="K302" s="103"/>
      <c r="L302" s="19"/>
      <c r="M302" s="19"/>
      <c r="N302" s="19"/>
      <c r="O302" s="19"/>
      <c r="P302" s="19"/>
      <c r="Q302" s="43"/>
      <c r="R302" s="43"/>
      <c r="S302" s="19"/>
    </row>
    <row r="303" spans="1:19" ht="15.75">
      <c r="A303" s="118"/>
      <c r="B303" s="19"/>
      <c r="C303" s="18"/>
      <c r="D303" s="18"/>
      <c r="E303" s="18"/>
      <c r="F303" s="100"/>
      <c r="G303" s="43"/>
      <c r="H303" s="43"/>
      <c r="I303" s="43"/>
      <c r="J303" s="103"/>
      <c r="K303" s="103"/>
      <c r="L303" s="19"/>
      <c r="M303" s="19"/>
      <c r="N303" s="19"/>
      <c r="O303" s="19"/>
      <c r="P303" s="19"/>
      <c r="Q303" s="43"/>
      <c r="R303" s="43"/>
      <c r="S303" s="19"/>
    </row>
    <row r="304" spans="1:19" ht="15.75">
      <c r="A304" s="118"/>
      <c r="B304" s="19"/>
      <c r="C304" s="18"/>
      <c r="D304" s="18"/>
      <c r="E304" s="18"/>
      <c r="F304" s="100"/>
      <c r="G304" s="43"/>
      <c r="H304" s="43"/>
      <c r="I304" s="43"/>
      <c r="J304" s="103"/>
      <c r="K304" s="103"/>
      <c r="L304" s="19"/>
      <c r="M304" s="19"/>
      <c r="N304" s="19"/>
      <c r="O304" s="19"/>
      <c r="P304" s="19"/>
      <c r="Q304" s="43"/>
      <c r="R304" s="43"/>
      <c r="S304" s="19"/>
    </row>
  </sheetData>
  <mergeCells count="3">
    <mergeCell ref="G9:K9"/>
    <mergeCell ref="J1:K1"/>
    <mergeCell ref="Q9:R9"/>
  </mergeCells>
  <printOptions horizontalCentered="1"/>
  <pageMargins left="0.15748031496062992" right="0.15748031496062992" top="0.71" bottom="2.19" header="0.5118110236220472" footer="0.5118110236220472"/>
  <pageSetup fitToHeight="2" fitToWidth="1" horizontalDpi="300" verticalDpi="300" orientation="portrait" paperSize="9" scale="57" r:id="rId1"/>
  <headerFooter alignWithMargins="0">
    <oddHeader>&amp;CBG 26 6 2004&amp;RPage &amp;P</oddHeader>
    <oddFooter>&amp;L&amp;D&amp;CBob Graham Round Schedule&amp;RPage &amp;P</oddFooter>
  </headerFooter>
  <rowBreaks count="2" manualBreakCount="2">
    <brk id="45" max="6553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L55"/>
  <sheetViews>
    <sheetView zoomScale="50" zoomScaleNormal="50" workbookViewId="0" topLeftCell="A1">
      <selection activeCell="B29" sqref="B29"/>
    </sheetView>
  </sheetViews>
  <sheetFormatPr defaultColWidth="9.140625" defaultRowHeight="19.5" customHeight="1"/>
  <cols>
    <col min="1" max="1" width="32.57421875" style="2" customWidth="1"/>
    <col min="2" max="2" width="21.7109375" style="29" customWidth="1"/>
    <col min="3" max="3" width="21.140625" style="29" customWidth="1"/>
    <col min="4" max="4" width="63.00390625" style="2" customWidth="1"/>
  </cols>
  <sheetData>
    <row r="2" ht="19.5" customHeight="1">
      <c r="A2" s="5" t="s">
        <v>21</v>
      </c>
    </row>
    <row r="3" ht="19.5" customHeight="1">
      <c r="D3" s="8"/>
    </row>
    <row r="4" spans="1:4" s="10" customFormat="1" ht="19.5" customHeight="1">
      <c r="A4" s="5"/>
      <c r="B4" s="32" t="s">
        <v>0</v>
      </c>
      <c r="C4" s="32" t="s">
        <v>14</v>
      </c>
      <c r="D4" s="5" t="s">
        <v>100</v>
      </c>
    </row>
    <row r="5" spans="1:4" ht="19.5" customHeight="1">
      <c r="A5" s="3" t="s">
        <v>9</v>
      </c>
      <c r="B5" s="28"/>
      <c r="C5" s="28"/>
      <c r="D5" s="4"/>
    </row>
    <row r="6" spans="2:4" ht="19.5" customHeight="1">
      <c r="B6" s="32" t="s">
        <v>7</v>
      </c>
      <c r="C6" s="29" t="s">
        <v>6</v>
      </c>
      <c r="D6" s="2" t="s">
        <v>101</v>
      </c>
    </row>
    <row r="7" spans="3:4" ht="19.5" customHeight="1">
      <c r="C7" s="29" t="s">
        <v>96</v>
      </c>
      <c r="D7" s="2" t="s">
        <v>102</v>
      </c>
    </row>
    <row r="8" spans="3:5" ht="19.5" customHeight="1">
      <c r="C8" s="29" t="s">
        <v>8</v>
      </c>
      <c r="E8" s="1"/>
    </row>
    <row r="9" spans="2:5" ht="19.5" customHeight="1">
      <c r="B9" s="33"/>
      <c r="E9" s="1"/>
    </row>
    <row r="10" ht="19.5" customHeight="1">
      <c r="E10" s="1"/>
    </row>
    <row r="11" spans="1:4" ht="19.5" customHeight="1">
      <c r="A11" s="3" t="s">
        <v>117</v>
      </c>
      <c r="B11" s="28"/>
      <c r="C11" s="28" t="s">
        <v>23</v>
      </c>
      <c r="D11" s="4"/>
    </row>
    <row r="12" spans="1:4" ht="19.5" customHeight="1">
      <c r="A12" s="3"/>
      <c r="B12" s="28"/>
      <c r="C12" s="28" t="s">
        <v>24</v>
      </c>
      <c r="D12" s="4"/>
    </row>
    <row r="13" spans="1:4" ht="19.5" customHeight="1">
      <c r="A13" s="3" t="s">
        <v>10</v>
      </c>
      <c r="B13" s="28"/>
      <c r="C13" s="28"/>
      <c r="D13" s="4"/>
    </row>
    <row r="14" spans="2:4" ht="19.5" customHeight="1">
      <c r="B14" s="32" t="s">
        <v>5</v>
      </c>
      <c r="C14" s="29" t="s">
        <v>94</v>
      </c>
      <c r="D14" s="2" t="s">
        <v>105</v>
      </c>
    </row>
    <row r="15" spans="3:4" ht="19.5" customHeight="1">
      <c r="C15" s="29" t="s">
        <v>18</v>
      </c>
      <c r="D15" s="2" t="s">
        <v>103</v>
      </c>
    </row>
    <row r="16" spans="3:4" ht="19.5" customHeight="1">
      <c r="C16" s="33"/>
      <c r="D16" s="6" t="s">
        <v>104</v>
      </c>
    </row>
    <row r="18" spans="1:142" s="4" customFormat="1" ht="19.5" customHeight="1">
      <c r="A18" s="3" t="s">
        <v>1</v>
      </c>
      <c r="B18" s="28"/>
      <c r="C18" s="28" t="s">
        <v>23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1:142" s="4" customFormat="1" ht="19.5" customHeight="1">
      <c r="A19" s="3"/>
      <c r="B19" s="28"/>
      <c r="C19" s="28" t="s">
        <v>24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1:142" s="4" customFormat="1" ht="19.5" customHeight="1">
      <c r="A20" s="3" t="s">
        <v>2</v>
      </c>
      <c r="B20" s="28"/>
      <c r="C20" s="2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2:4" ht="19.5" customHeight="1">
      <c r="B21" s="32" t="s">
        <v>22</v>
      </c>
      <c r="C21" s="33" t="s">
        <v>95</v>
      </c>
      <c r="D21" s="2" t="s">
        <v>106</v>
      </c>
    </row>
    <row r="22" spans="3:4" ht="19.5" customHeight="1">
      <c r="C22" s="34" t="s">
        <v>13</v>
      </c>
      <c r="D22" s="2" t="s">
        <v>107</v>
      </c>
    </row>
    <row r="23" ht="19.5" customHeight="1">
      <c r="D23" s="2" t="s">
        <v>108</v>
      </c>
    </row>
    <row r="24" ht="19.5" customHeight="1">
      <c r="D24" s="2" t="s">
        <v>109</v>
      </c>
    </row>
    <row r="25" spans="1:4" ht="19.5" customHeight="1">
      <c r="A25" s="3" t="s">
        <v>3</v>
      </c>
      <c r="B25" s="28"/>
      <c r="C25" s="28" t="s">
        <v>97</v>
      </c>
      <c r="D25" s="4"/>
    </row>
    <row r="26" spans="1:4" ht="19.5" customHeight="1">
      <c r="A26" s="3"/>
      <c r="B26" s="28"/>
      <c r="C26" s="28" t="s">
        <v>98</v>
      </c>
      <c r="D26" s="4"/>
    </row>
    <row r="27" spans="1:4" ht="19.5" customHeight="1">
      <c r="A27" s="3" t="s">
        <v>11</v>
      </c>
      <c r="B27" s="28"/>
      <c r="C27" s="28"/>
      <c r="D27" s="4"/>
    </row>
    <row r="28" spans="2:4" ht="19.5" customHeight="1">
      <c r="B28" s="32" t="s">
        <v>17</v>
      </c>
      <c r="C28" s="29" t="s">
        <v>5</v>
      </c>
      <c r="D28" s="6" t="s">
        <v>110</v>
      </c>
    </row>
    <row r="29" spans="2:4" ht="19.5" customHeight="1">
      <c r="B29" s="35" t="s">
        <v>16</v>
      </c>
      <c r="C29" s="29" t="s">
        <v>15</v>
      </c>
      <c r="D29" s="2" t="s">
        <v>111</v>
      </c>
    </row>
    <row r="30" spans="2:4" ht="19.5" customHeight="1">
      <c r="B30" s="35"/>
      <c r="C30" s="29" t="s">
        <v>19</v>
      </c>
      <c r="D30" s="2" t="s">
        <v>112</v>
      </c>
    </row>
    <row r="31" ht="19.5" customHeight="1">
      <c r="D31" s="6" t="s">
        <v>113</v>
      </c>
    </row>
    <row r="32" spans="1:4" ht="19.5" customHeight="1">
      <c r="A32" s="3" t="s">
        <v>20</v>
      </c>
      <c r="B32" s="28"/>
      <c r="C32" s="28" t="s">
        <v>23</v>
      </c>
      <c r="D32" s="4"/>
    </row>
    <row r="33" spans="1:4" ht="19.5" customHeight="1">
      <c r="A33" s="3"/>
      <c r="B33" s="28"/>
      <c r="C33" s="28" t="s">
        <v>24</v>
      </c>
      <c r="D33" s="4"/>
    </row>
    <row r="34" spans="1:4" ht="19.5" customHeight="1">
      <c r="A34" s="3" t="s">
        <v>12</v>
      </c>
      <c r="B34" s="28"/>
      <c r="C34" s="28" t="s">
        <v>97</v>
      </c>
      <c r="D34" s="4"/>
    </row>
    <row r="35" spans="1:4" ht="19.5" customHeight="1">
      <c r="A35" s="2" t="s">
        <v>0</v>
      </c>
      <c r="B35" s="32" t="s">
        <v>19</v>
      </c>
      <c r="C35" s="29" t="s">
        <v>18</v>
      </c>
      <c r="D35" s="6" t="s">
        <v>114</v>
      </c>
    </row>
    <row r="36" spans="1:4" ht="19.5" customHeight="1">
      <c r="A36" s="2" t="s">
        <v>14</v>
      </c>
      <c r="B36" s="33"/>
      <c r="C36" s="29" t="s">
        <v>7</v>
      </c>
      <c r="D36" s="7" t="s">
        <v>115</v>
      </c>
    </row>
    <row r="37" spans="2:4" ht="19.5" customHeight="1">
      <c r="B37" s="33"/>
      <c r="D37" s="7" t="s">
        <v>116</v>
      </c>
    </row>
    <row r="38" ht="19.5" customHeight="1">
      <c r="B38" s="33"/>
    </row>
    <row r="39" spans="1:4" ht="19.5" customHeight="1">
      <c r="A39" s="3" t="s">
        <v>4</v>
      </c>
      <c r="B39" s="28"/>
      <c r="C39" s="28" t="s">
        <v>23</v>
      </c>
      <c r="D39" s="4"/>
    </row>
    <row r="40" spans="1:4" ht="19.5" customHeight="1">
      <c r="A40" s="3"/>
      <c r="B40" s="28"/>
      <c r="C40" s="28" t="s">
        <v>24</v>
      </c>
      <c r="D40" s="4"/>
    </row>
    <row r="41" spans="1:4" ht="19.5" customHeight="1">
      <c r="A41" s="3"/>
      <c r="B41" s="28"/>
      <c r="C41" s="28" t="s">
        <v>97</v>
      </c>
      <c r="D41" s="4"/>
    </row>
    <row r="43" ht="19.5" customHeight="1">
      <c r="A43" s="5"/>
    </row>
    <row r="44" ht="19.5" customHeight="1">
      <c r="D44" s="9"/>
    </row>
    <row r="45" ht="19.5" customHeight="1">
      <c r="D45" s="9"/>
    </row>
    <row r="46" ht="19.5" customHeight="1">
      <c r="D46" s="9"/>
    </row>
    <row r="47" ht="19.5" customHeight="1">
      <c r="D47" s="9"/>
    </row>
    <row r="48" ht="19.5" customHeight="1">
      <c r="D48" s="9"/>
    </row>
    <row r="49" ht="19.5" customHeight="1">
      <c r="D49" s="9"/>
    </row>
    <row r="50" ht="19.5" customHeight="1">
      <c r="D50" s="9"/>
    </row>
    <row r="51" ht="19.5" customHeight="1">
      <c r="D51" s="9"/>
    </row>
    <row r="52" ht="19.5" customHeight="1">
      <c r="D52" s="9"/>
    </row>
    <row r="54" ht="19.5" customHeight="1">
      <c r="D54" s="9"/>
    </row>
    <row r="55" ht="19.5" customHeight="1">
      <c r="D55" s="9"/>
    </row>
  </sheetData>
  <printOptions horizontalCentered="1" verticalCentered="1"/>
  <pageMargins left="0.15748031496062992" right="0.15748031496062992" top="0.2" bottom="0.1968503937007874" header="0.5118110236220472" footer="0.5118110236220472"/>
  <pageSetup fitToHeight="1" fitToWidth="1" horizontalDpi="300" verticalDpi="300" orientation="portrait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47"/>
  <sheetViews>
    <sheetView zoomScale="75" zoomScaleNormal="75" workbookViewId="0" topLeftCell="B1">
      <selection activeCell="T4" sqref="T4"/>
    </sheetView>
  </sheetViews>
  <sheetFormatPr defaultColWidth="9.140625" defaultRowHeight="12.75"/>
  <cols>
    <col min="1" max="1" width="8.8515625" style="0" hidden="1" customWidth="1"/>
    <col min="2" max="2" width="8.00390625" style="0" customWidth="1"/>
    <col min="3" max="3" width="5.00390625" style="0" customWidth="1"/>
    <col min="4" max="4" width="4.140625" style="122" customWidth="1"/>
    <col min="7" max="7" width="9.140625" style="122" customWidth="1"/>
    <col min="9" max="13" width="0" style="0" hidden="1" customWidth="1"/>
    <col min="15" max="15" width="0" style="0" hidden="1" customWidth="1"/>
    <col min="17" max="17" width="9.140625" style="122" customWidth="1"/>
  </cols>
  <sheetData>
    <row r="1" ht="36" customHeight="1">
      <c r="B1" s="121" t="s">
        <v>120</v>
      </c>
    </row>
    <row r="2" ht="12.75" hidden="1"/>
    <row r="3" spans="1:16" ht="13.5">
      <c r="A3" s="123" t="s">
        <v>121</v>
      </c>
      <c r="B3" s="155" t="s">
        <v>122</v>
      </c>
      <c r="C3" s="155"/>
      <c r="E3" s="155" t="s">
        <v>123</v>
      </c>
      <c r="F3" s="155"/>
      <c r="G3" s="155" t="s">
        <v>124</v>
      </c>
      <c r="H3" s="155"/>
      <c r="J3" s="123" t="s">
        <v>125</v>
      </c>
      <c r="N3" t="s">
        <v>126</v>
      </c>
      <c r="P3" t="s">
        <v>127</v>
      </c>
    </row>
    <row r="4" spans="1:41" s="125" customFormat="1" ht="13.5">
      <c r="A4" s="124" t="s">
        <v>128</v>
      </c>
      <c r="B4" s="124">
        <v>0</v>
      </c>
      <c r="D4" s="126" t="s">
        <v>129</v>
      </c>
      <c r="E4" s="124">
        <v>26627</v>
      </c>
      <c r="F4" s="124">
        <v>23430</v>
      </c>
      <c r="G4" s="126">
        <v>85</v>
      </c>
      <c r="H4" s="124" t="s">
        <v>130</v>
      </c>
      <c r="I4" s="124" t="s">
        <v>131</v>
      </c>
      <c r="J4" s="124">
        <v>142</v>
      </c>
      <c r="K4" s="124" t="s">
        <v>130</v>
      </c>
      <c r="Q4" s="127" t="s">
        <v>132</v>
      </c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</row>
    <row r="5" spans="1:41" ht="13.5" hidden="1">
      <c r="A5" s="123" t="s">
        <v>133</v>
      </c>
      <c r="B5" s="123">
        <v>142</v>
      </c>
      <c r="C5" s="123" t="s">
        <v>130</v>
      </c>
      <c r="D5" s="128" t="s">
        <v>129</v>
      </c>
      <c r="E5" s="123">
        <v>26627</v>
      </c>
      <c r="F5" s="123">
        <v>23572</v>
      </c>
      <c r="G5" s="128">
        <v>82</v>
      </c>
      <c r="H5" s="123" t="s">
        <v>130</v>
      </c>
      <c r="I5" s="123" t="s">
        <v>134</v>
      </c>
      <c r="J5" s="123">
        <v>73.4</v>
      </c>
      <c r="K5" s="123" t="s">
        <v>130</v>
      </c>
      <c r="L5">
        <f aca="true" t="shared" si="0" ref="L5:L36">G5-G4</f>
        <v>-3</v>
      </c>
      <c r="M5">
        <v>-3</v>
      </c>
      <c r="O5">
        <v>-3</v>
      </c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</row>
    <row r="6" spans="1:41" ht="13.5" hidden="1">
      <c r="A6" s="123" t="s">
        <v>135</v>
      </c>
      <c r="B6" s="123">
        <v>216</v>
      </c>
      <c r="C6" s="123" t="s">
        <v>130</v>
      </c>
      <c r="D6" s="128" t="s">
        <v>129</v>
      </c>
      <c r="E6" s="123">
        <v>26670</v>
      </c>
      <c r="F6" s="123">
        <v>23632</v>
      </c>
      <c r="G6" s="128">
        <v>81</v>
      </c>
      <c r="H6" s="123" t="s">
        <v>130</v>
      </c>
      <c r="I6" s="123" t="s">
        <v>136</v>
      </c>
      <c r="J6" s="123">
        <v>35.9</v>
      </c>
      <c r="K6" s="123" t="s">
        <v>130</v>
      </c>
      <c r="L6">
        <f t="shared" si="0"/>
        <v>-1</v>
      </c>
      <c r="M6">
        <v>-1</v>
      </c>
      <c r="O6">
        <v>-1</v>
      </c>
      <c r="Q6" s="128" t="s">
        <v>137</v>
      </c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ht="13.5" hidden="1">
      <c r="A7" s="123" t="s">
        <v>138</v>
      </c>
      <c r="B7" s="123">
        <v>252</v>
      </c>
      <c r="C7" s="123" t="s">
        <v>130</v>
      </c>
      <c r="D7" s="128" t="s">
        <v>129</v>
      </c>
      <c r="E7" s="123">
        <v>26640</v>
      </c>
      <c r="F7" s="123">
        <v>23652</v>
      </c>
      <c r="G7" s="128">
        <v>81</v>
      </c>
      <c r="H7" s="123" t="s">
        <v>130</v>
      </c>
      <c r="I7" s="123" t="s">
        <v>139</v>
      </c>
      <c r="J7" s="123">
        <v>71.5</v>
      </c>
      <c r="K7" s="123" t="s">
        <v>130</v>
      </c>
      <c r="L7">
        <f t="shared" si="0"/>
        <v>0</v>
      </c>
      <c r="M7">
        <v>0</v>
      </c>
      <c r="O7">
        <v>0</v>
      </c>
      <c r="Q7" s="128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</row>
    <row r="8" spans="1:41" ht="13.5" hidden="1">
      <c r="A8" s="123" t="s">
        <v>140</v>
      </c>
      <c r="B8" s="123">
        <v>323</v>
      </c>
      <c r="C8" s="123" t="s">
        <v>130</v>
      </c>
      <c r="D8" s="128" t="s">
        <v>129</v>
      </c>
      <c r="E8" s="123">
        <v>26655</v>
      </c>
      <c r="F8" s="123">
        <v>23722</v>
      </c>
      <c r="G8" s="128">
        <v>81</v>
      </c>
      <c r="H8" s="123" t="s">
        <v>130</v>
      </c>
      <c r="I8" s="123" t="s">
        <v>141</v>
      </c>
      <c r="J8" s="123">
        <v>26.5</v>
      </c>
      <c r="K8" s="123" t="s">
        <v>130</v>
      </c>
      <c r="L8">
        <f t="shared" si="0"/>
        <v>0</v>
      </c>
      <c r="M8">
        <v>0</v>
      </c>
      <c r="O8">
        <v>0</v>
      </c>
      <c r="Q8" s="128" t="s">
        <v>142</v>
      </c>
      <c r="R8" s="123" t="s">
        <v>143</v>
      </c>
      <c r="S8" s="137">
        <v>18.8</v>
      </c>
      <c r="T8" s="137" t="s">
        <v>144</v>
      </c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</row>
    <row r="9" spans="1:41" ht="13.5" hidden="1">
      <c r="A9" s="123" t="s">
        <v>145</v>
      </c>
      <c r="B9" s="123">
        <v>350</v>
      </c>
      <c r="C9" s="123" t="s">
        <v>130</v>
      </c>
      <c r="D9" s="128" t="s">
        <v>129</v>
      </c>
      <c r="E9" s="123">
        <v>26672</v>
      </c>
      <c r="F9" s="123">
        <v>23742</v>
      </c>
      <c r="G9" s="128">
        <v>82</v>
      </c>
      <c r="H9" s="123" t="s">
        <v>130</v>
      </c>
      <c r="I9" s="123" t="s">
        <v>146</v>
      </c>
      <c r="J9" s="123">
        <v>252</v>
      </c>
      <c r="K9" s="123" t="s">
        <v>130</v>
      </c>
      <c r="L9">
        <f t="shared" si="0"/>
        <v>1</v>
      </c>
      <c r="M9">
        <v>1</v>
      </c>
      <c r="O9">
        <v>1</v>
      </c>
      <c r="Q9" s="128" t="s">
        <v>147</v>
      </c>
      <c r="R9" s="123" t="s">
        <v>148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</row>
    <row r="10" spans="1:41" ht="13.5" hidden="1">
      <c r="A10" s="123" t="s">
        <v>149</v>
      </c>
      <c r="B10" s="123">
        <v>602</v>
      </c>
      <c r="C10" s="123" t="s">
        <v>130</v>
      </c>
      <c r="D10" s="128" t="s">
        <v>129</v>
      </c>
      <c r="E10" s="123">
        <v>26670</v>
      </c>
      <c r="F10" s="123">
        <v>23995</v>
      </c>
      <c r="G10" s="128">
        <v>83</v>
      </c>
      <c r="H10" s="123" t="s">
        <v>130</v>
      </c>
      <c r="I10" s="123" t="s">
        <v>150</v>
      </c>
      <c r="J10" s="123">
        <v>92.6</v>
      </c>
      <c r="K10" s="123" t="s">
        <v>130</v>
      </c>
      <c r="L10">
        <f t="shared" si="0"/>
        <v>1</v>
      </c>
      <c r="M10">
        <v>1</v>
      </c>
      <c r="O10">
        <v>1</v>
      </c>
      <c r="Q10" s="128" t="s">
        <v>142</v>
      </c>
      <c r="R10" s="123" t="s">
        <v>151</v>
      </c>
      <c r="S10" s="137">
        <v>1596</v>
      </c>
      <c r="T10" s="137" t="s">
        <v>130</v>
      </c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</row>
    <row r="11" spans="1:41" ht="13.5" hidden="1">
      <c r="A11" s="123" t="s">
        <v>152</v>
      </c>
      <c r="B11" s="123">
        <v>694</v>
      </c>
      <c r="C11" s="123" t="s">
        <v>130</v>
      </c>
      <c r="D11" s="128" t="s">
        <v>129</v>
      </c>
      <c r="E11" s="123">
        <v>26712</v>
      </c>
      <c r="F11" s="123">
        <v>24077</v>
      </c>
      <c r="G11" s="128">
        <v>88</v>
      </c>
      <c r="H11" s="123" t="s">
        <v>130</v>
      </c>
      <c r="I11" s="123" t="s">
        <v>153</v>
      </c>
      <c r="J11" s="123">
        <v>129</v>
      </c>
      <c r="K11" s="123" t="s">
        <v>130</v>
      </c>
      <c r="L11">
        <f t="shared" si="0"/>
        <v>5</v>
      </c>
      <c r="M11">
        <v>5</v>
      </c>
      <c r="O11">
        <v>5</v>
      </c>
      <c r="Q11" s="128" t="s">
        <v>142</v>
      </c>
      <c r="R11" s="123" t="s">
        <v>154</v>
      </c>
      <c r="S11" s="137">
        <v>1503</v>
      </c>
      <c r="T11" s="137" t="s">
        <v>130</v>
      </c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</row>
    <row r="12" spans="1:41" ht="13.5" hidden="1">
      <c r="A12" s="123" t="s">
        <v>155</v>
      </c>
      <c r="B12" s="123">
        <v>823</v>
      </c>
      <c r="C12" s="123" t="s">
        <v>130</v>
      </c>
      <c r="D12" s="128" t="s">
        <v>129</v>
      </c>
      <c r="E12" s="123">
        <v>26800</v>
      </c>
      <c r="F12" s="123">
        <v>24172</v>
      </c>
      <c r="G12" s="128">
        <v>90</v>
      </c>
      <c r="H12" s="123" t="s">
        <v>130</v>
      </c>
      <c r="I12" s="123" t="s">
        <v>156</v>
      </c>
      <c r="J12" s="123">
        <v>129</v>
      </c>
      <c r="K12" s="123" t="s">
        <v>130</v>
      </c>
      <c r="L12">
        <f t="shared" si="0"/>
        <v>2</v>
      </c>
      <c r="M12">
        <v>2</v>
      </c>
      <c r="O12">
        <v>2</v>
      </c>
      <c r="Q12" s="128" t="s">
        <v>157</v>
      </c>
      <c r="R12" s="123" t="s">
        <v>158</v>
      </c>
      <c r="S12" s="148">
        <v>0.19375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</row>
    <row r="13" spans="1:41" ht="13.5" hidden="1">
      <c r="A13" s="123" t="s">
        <v>159</v>
      </c>
      <c r="B13" s="123">
        <v>952</v>
      </c>
      <c r="C13" s="123" t="s">
        <v>130</v>
      </c>
      <c r="D13" s="128" t="s">
        <v>129</v>
      </c>
      <c r="E13" s="123">
        <v>26892</v>
      </c>
      <c r="F13" s="123">
        <v>24262</v>
      </c>
      <c r="G13" s="128">
        <v>102</v>
      </c>
      <c r="H13" s="123" t="s">
        <v>130</v>
      </c>
      <c r="I13" s="123" t="s">
        <v>160</v>
      </c>
      <c r="J13" s="123">
        <v>214</v>
      </c>
      <c r="K13" s="123" t="s">
        <v>130</v>
      </c>
      <c r="L13">
        <f t="shared" si="0"/>
        <v>12</v>
      </c>
      <c r="M13">
        <v>12</v>
      </c>
      <c r="O13">
        <v>12</v>
      </c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</row>
    <row r="14" spans="1:41" ht="13.5" hidden="1">
      <c r="A14" s="123" t="s">
        <v>161</v>
      </c>
      <c r="B14" s="123">
        <v>1.17</v>
      </c>
      <c r="C14" s="123" t="s">
        <v>144</v>
      </c>
      <c r="D14" s="128" t="s">
        <v>129</v>
      </c>
      <c r="E14" s="123">
        <v>27055</v>
      </c>
      <c r="F14" s="123">
        <v>24402</v>
      </c>
      <c r="G14" s="128">
        <v>116</v>
      </c>
      <c r="H14" s="123" t="s">
        <v>130</v>
      </c>
      <c r="I14" s="123" t="s">
        <v>162</v>
      </c>
      <c r="J14" s="123">
        <v>164</v>
      </c>
      <c r="K14" s="123" t="s">
        <v>130</v>
      </c>
      <c r="L14">
        <f t="shared" si="0"/>
        <v>14</v>
      </c>
      <c r="M14">
        <v>14</v>
      </c>
      <c r="O14">
        <v>14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</row>
    <row r="15" spans="1:41" ht="13.5" hidden="1">
      <c r="A15" s="123" t="s">
        <v>163</v>
      </c>
      <c r="B15" s="123">
        <v>1.33</v>
      </c>
      <c r="C15" s="123" t="s">
        <v>144</v>
      </c>
      <c r="D15" s="128" t="s">
        <v>129</v>
      </c>
      <c r="E15" s="123">
        <v>27168</v>
      </c>
      <c r="F15" s="123">
        <v>24522</v>
      </c>
      <c r="G15" s="128">
        <v>148</v>
      </c>
      <c r="H15" s="123" t="s">
        <v>130</v>
      </c>
      <c r="I15" s="123" t="s">
        <v>164</v>
      </c>
      <c r="J15" s="123">
        <v>197</v>
      </c>
      <c r="K15" s="123" t="s">
        <v>130</v>
      </c>
      <c r="L15">
        <f t="shared" si="0"/>
        <v>32</v>
      </c>
      <c r="M15">
        <v>32</v>
      </c>
      <c r="O15">
        <v>32</v>
      </c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</row>
    <row r="16" spans="1:41" ht="13.5" hidden="1">
      <c r="A16" s="123" t="s">
        <v>165</v>
      </c>
      <c r="B16" s="123">
        <v>1.53</v>
      </c>
      <c r="C16" s="123" t="s">
        <v>144</v>
      </c>
      <c r="D16" s="128" t="s">
        <v>129</v>
      </c>
      <c r="E16" s="123">
        <v>27228</v>
      </c>
      <c r="F16" s="123">
        <v>24710</v>
      </c>
      <c r="G16" s="128">
        <v>175</v>
      </c>
      <c r="H16" s="123" t="s">
        <v>130</v>
      </c>
      <c r="I16" s="123" t="s">
        <v>156</v>
      </c>
      <c r="J16" s="123">
        <v>81.1</v>
      </c>
      <c r="K16" s="123" t="s">
        <v>130</v>
      </c>
      <c r="L16">
        <f t="shared" si="0"/>
        <v>27</v>
      </c>
      <c r="M16">
        <v>27</v>
      </c>
      <c r="O16">
        <v>27</v>
      </c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</row>
    <row r="17" spans="1:41" ht="13.5" hidden="1">
      <c r="A17" s="123" t="s">
        <v>166</v>
      </c>
      <c r="B17" s="123">
        <v>1.61</v>
      </c>
      <c r="C17" s="123" t="s">
        <v>144</v>
      </c>
      <c r="D17" s="128" t="s">
        <v>129</v>
      </c>
      <c r="E17" s="123">
        <v>27285</v>
      </c>
      <c r="F17" s="123">
        <v>24767</v>
      </c>
      <c r="G17" s="128">
        <v>195</v>
      </c>
      <c r="H17" s="123" t="s">
        <v>130</v>
      </c>
      <c r="I17" s="123" t="s">
        <v>167</v>
      </c>
      <c r="J17" s="123">
        <v>38</v>
      </c>
      <c r="K17" s="123" t="s">
        <v>130</v>
      </c>
      <c r="L17">
        <f t="shared" si="0"/>
        <v>20</v>
      </c>
      <c r="M17">
        <v>20</v>
      </c>
      <c r="O17">
        <v>20</v>
      </c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</row>
    <row r="18" spans="1:41" ht="13.5" hidden="1">
      <c r="A18" s="123" t="s">
        <v>168</v>
      </c>
      <c r="B18" s="123">
        <v>1.65</v>
      </c>
      <c r="C18" s="123" t="s">
        <v>144</v>
      </c>
      <c r="D18" s="128" t="s">
        <v>129</v>
      </c>
      <c r="E18" s="123">
        <v>27253</v>
      </c>
      <c r="F18" s="123">
        <v>24787</v>
      </c>
      <c r="G18" s="128">
        <v>189</v>
      </c>
      <c r="H18" s="123" t="s">
        <v>130</v>
      </c>
      <c r="I18" s="123" t="s">
        <v>169</v>
      </c>
      <c r="J18" s="123">
        <v>292</v>
      </c>
      <c r="K18" s="123" t="s">
        <v>130</v>
      </c>
      <c r="L18">
        <f t="shared" si="0"/>
        <v>-6</v>
      </c>
      <c r="M18">
        <v>-6</v>
      </c>
      <c r="O18">
        <v>-6</v>
      </c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</row>
    <row r="19" spans="1:41" ht="13.5" hidden="1">
      <c r="A19" s="123" t="s">
        <v>170</v>
      </c>
      <c r="B19" s="123">
        <v>1.94</v>
      </c>
      <c r="C19" s="123" t="s">
        <v>144</v>
      </c>
      <c r="D19" s="128" t="s">
        <v>129</v>
      </c>
      <c r="E19" s="123">
        <v>27478</v>
      </c>
      <c r="F19" s="123">
        <v>24975</v>
      </c>
      <c r="G19" s="128">
        <v>227</v>
      </c>
      <c r="H19" s="123" t="s">
        <v>130</v>
      </c>
      <c r="I19" s="123" t="s">
        <v>171</v>
      </c>
      <c r="J19" s="123">
        <v>96.3</v>
      </c>
      <c r="K19" s="123" t="s">
        <v>130</v>
      </c>
      <c r="L19">
        <f t="shared" si="0"/>
        <v>38</v>
      </c>
      <c r="M19">
        <v>38</v>
      </c>
      <c r="O19">
        <v>38</v>
      </c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</row>
    <row r="20" spans="1:41" ht="13.5" hidden="1">
      <c r="A20" s="123" t="s">
        <v>172</v>
      </c>
      <c r="B20" s="123">
        <v>2.03</v>
      </c>
      <c r="C20" s="123" t="s">
        <v>144</v>
      </c>
      <c r="D20" s="128" t="s">
        <v>129</v>
      </c>
      <c r="E20" s="123">
        <v>27420</v>
      </c>
      <c r="F20" s="123">
        <v>25052</v>
      </c>
      <c r="G20" s="128">
        <v>225</v>
      </c>
      <c r="H20" s="123" t="s">
        <v>130</v>
      </c>
      <c r="I20" s="123" t="s">
        <v>173</v>
      </c>
      <c r="J20" s="123">
        <v>121</v>
      </c>
      <c r="K20" s="123" t="s">
        <v>130</v>
      </c>
      <c r="L20">
        <f t="shared" si="0"/>
        <v>-2</v>
      </c>
      <c r="M20">
        <v>-2</v>
      </c>
      <c r="O20">
        <v>-2</v>
      </c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</row>
    <row r="21" spans="1:41" ht="13.5" hidden="1">
      <c r="A21" s="123" t="s">
        <v>174</v>
      </c>
      <c r="B21" s="123">
        <v>2.16</v>
      </c>
      <c r="C21" s="123" t="s">
        <v>144</v>
      </c>
      <c r="D21" s="128" t="s">
        <v>129</v>
      </c>
      <c r="E21" s="123">
        <v>27440</v>
      </c>
      <c r="F21" s="123">
        <v>25172</v>
      </c>
      <c r="G21" s="128">
        <v>234</v>
      </c>
      <c r="H21" s="123" t="s">
        <v>130</v>
      </c>
      <c r="I21" s="123" t="s">
        <v>175</v>
      </c>
      <c r="J21" s="123">
        <v>126</v>
      </c>
      <c r="K21" s="123" t="s">
        <v>130</v>
      </c>
      <c r="L21">
        <f t="shared" si="0"/>
        <v>9</v>
      </c>
      <c r="M21">
        <v>9</v>
      </c>
      <c r="O21">
        <v>9</v>
      </c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</row>
    <row r="22" spans="1:41" ht="13.5" hidden="1">
      <c r="A22" s="123" t="s">
        <v>176</v>
      </c>
      <c r="B22" s="123">
        <v>2.28</v>
      </c>
      <c r="C22" s="123" t="s">
        <v>144</v>
      </c>
      <c r="D22" s="128" t="s">
        <v>129</v>
      </c>
      <c r="E22" s="123">
        <v>27545</v>
      </c>
      <c r="F22" s="123">
        <v>25242</v>
      </c>
      <c r="G22" s="128">
        <v>250</v>
      </c>
      <c r="H22" s="123" t="s">
        <v>130</v>
      </c>
      <c r="I22" s="123" t="s">
        <v>177</v>
      </c>
      <c r="J22" s="123">
        <v>227</v>
      </c>
      <c r="K22" s="123" t="s">
        <v>130</v>
      </c>
      <c r="L22">
        <f t="shared" si="0"/>
        <v>16</v>
      </c>
      <c r="M22">
        <v>16</v>
      </c>
      <c r="O22">
        <v>16</v>
      </c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</row>
    <row r="23" spans="1:41" ht="13.5" hidden="1">
      <c r="A23" s="123" t="s">
        <v>178</v>
      </c>
      <c r="B23" s="123">
        <v>2.51</v>
      </c>
      <c r="C23" s="123" t="s">
        <v>144</v>
      </c>
      <c r="D23" s="128" t="s">
        <v>129</v>
      </c>
      <c r="E23" s="123">
        <v>27740</v>
      </c>
      <c r="F23" s="123">
        <v>25360</v>
      </c>
      <c r="G23" s="128">
        <v>267</v>
      </c>
      <c r="H23" s="123" t="s">
        <v>130</v>
      </c>
      <c r="I23" s="123" t="s">
        <v>179</v>
      </c>
      <c r="J23" s="123">
        <v>128</v>
      </c>
      <c r="K23" s="123" t="s">
        <v>130</v>
      </c>
      <c r="L23">
        <f t="shared" si="0"/>
        <v>17</v>
      </c>
      <c r="M23">
        <v>17</v>
      </c>
      <c r="O23">
        <v>17</v>
      </c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</row>
    <row r="24" spans="1:41" ht="13.5" hidden="1">
      <c r="A24" s="123" t="s">
        <v>180</v>
      </c>
      <c r="B24" s="123">
        <v>2.64</v>
      </c>
      <c r="C24" s="123" t="s">
        <v>144</v>
      </c>
      <c r="D24" s="128" t="s">
        <v>129</v>
      </c>
      <c r="E24" s="123">
        <v>27868</v>
      </c>
      <c r="F24" s="123">
        <v>25375</v>
      </c>
      <c r="G24" s="128">
        <v>279</v>
      </c>
      <c r="H24" s="123" t="s">
        <v>130</v>
      </c>
      <c r="I24" s="123" t="s">
        <v>181</v>
      </c>
      <c r="J24" s="123">
        <v>160</v>
      </c>
      <c r="K24" s="123" t="s">
        <v>130</v>
      </c>
      <c r="L24">
        <f t="shared" si="0"/>
        <v>12</v>
      </c>
      <c r="M24">
        <v>12</v>
      </c>
      <c r="O24">
        <v>12</v>
      </c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</row>
    <row r="25" spans="1:41" ht="13.5" hidden="1">
      <c r="A25" s="123" t="s">
        <v>182</v>
      </c>
      <c r="B25" s="123">
        <v>2.8</v>
      </c>
      <c r="C25" s="123" t="s">
        <v>144</v>
      </c>
      <c r="D25" s="128" t="s">
        <v>129</v>
      </c>
      <c r="E25" s="123">
        <v>28025</v>
      </c>
      <c r="F25" s="123">
        <v>25342</v>
      </c>
      <c r="G25" s="128">
        <v>286</v>
      </c>
      <c r="H25" s="123" t="s">
        <v>130</v>
      </c>
      <c r="I25" s="123" t="s">
        <v>183</v>
      </c>
      <c r="J25" s="123">
        <v>35.3</v>
      </c>
      <c r="K25" s="123" t="s">
        <v>130</v>
      </c>
      <c r="L25">
        <f t="shared" si="0"/>
        <v>7</v>
      </c>
      <c r="M25">
        <v>7</v>
      </c>
      <c r="O25">
        <v>7</v>
      </c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</row>
    <row r="26" spans="1:41" ht="13.5" hidden="1">
      <c r="A26" s="123" t="s">
        <v>184</v>
      </c>
      <c r="B26" s="123">
        <v>2.83</v>
      </c>
      <c r="C26" s="123" t="s">
        <v>144</v>
      </c>
      <c r="D26" s="128" t="s">
        <v>129</v>
      </c>
      <c r="E26" s="123">
        <v>28030</v>
      </c>
      <c r="F26" s="123">
        <v>25377</v>
      </c>
      <c r="G26" s="128">
        <v>286</v>
      </c>
      <c r="H26" s="123" t="s">
        <v>130</v>
      </c>
      <c r="I26" s="123" t="s">
        <v>185</v>
      </c>
      <c r="J26" s="123">
        <v>44.8</v>
      </c>
      <c r="K26" s="123" t="s">
        <v>130</v>
      </c>
      <c r="L26">
        <f t="shared" si="0"/>
        <v>0</v>
      </c>
      <c r="M26">
        <v>0</v>
      </c>
      <c r="O26">
        <v>0</v>
      </c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</row>
    <row r="27" spans="1:41" ht="13.5" hidden="1">
      <c r="A27" s="123" t="s">
        <v>186</v>
      </c>
      <c r="B27" s="123">
        <v>2.88</v>
      </c>
      <c r="C27" s="123" t="s">
        <v>144</v>
      </c>
      <c r="D27" s="128" t="s">
        <v>129</v>
      </c>
      <c r="E27" s="123">
        <v>28075</v>
      </c>
      <c r="F27" s="123">
        <v>25377</v>
      </c>
      <c r="G27" s="128">
        <v>294</v>
      </c>
      <c r="H27" s="123" t="s">
        <v>130</v>
      </c>
      <c r="I27" s="123" t="s">
        <v>187</v>
      </c>
      <c r="J27" s="123">
        <v>61.2</v>
      </c>
      <c r="K27" s="123" t="s">
        <v>130</v>
      </c>
      <c r="L27">
        <f t="shared" si="0"/>
        <v>8</v>
      </c>
      <c r="M27">
        <v>8</v>
      </c>
      <c r="O27">
        <v>8</v>
      </c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</row>
    <row r="28" spans="1:41" ht="13.5" hidden="1">
      <c r="A28" s="123" t="s">
        <v>188</v>
      </c>
      <c r="B28" s="123">
        <v>2.94</v>
      </c>
      <c r="C28" s="123" t="s">
        <v>144</v>
      </c>
      <c r="D28" s="128" t="s">
        <v>129</v>
      </c>
      <c r="E28" s="123">
        <v>28088</v>
      </c>
      <c r="F28" s="123">
        <v>25317</v>
      </c>
      <c r="G28" s="128">
        <v>295</v>
      </c>
      <c r="H28" s="123" t="s">
        <v>130</v>
      </c>
      <c r="I28" s="123" t="s">
        <v>189</v>
      </c>
      <c r="J28" s="123">
        <v>272</v>
      </c>
      <c r="K28" s="123" t="s">
        <v>130</v>
      </c>
      <c r="L28">
        <f t="shared" si="0"/>
        <v>1</v>
      </c>
      <c r="M28">
        <v>1</v>
      </c>
      <c r="O28">
        <v>1</v>
      </c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</row>
    <row r="29" spans="1:41" ht="13.5" hidden="1">
      <c r="A29" s="123" t="s">
        <v>190</v>
      </c>
      <c r="B29" s="123">
        <v>3.21</v>
      </c>
      <c r="C29" s="123" t="s">
        <v>144</v>
      </c>
      <c r="D29" s="128" t="s">
        <v>129</v>
      </c>
      <c r="E29" s="123">
        <v>28278</v>
      </c>
      <c r="F29" s="123">
        <v>25512</v>
      </c>
      <c r="G29" s="128">
        <v>302</v>
      </c>
      <c r="H29" s="123" t="s">
        <v>130</v>
      </c>
      <c r="I29" s="123" t="s">
        <v>191</v>
      </c>
      <c r="J29" s="123">
        <v>66.6</v>
      </c>
      <c r="K29" s="123" t="s">
        <v>130</v>
      </c>
      <c r="L29">
        <f t="shared" si="0"/>
        <v>7</v>
      </c>
      <c r="M29">
        <v>7</v>
      </c>
      <c r="O29">
        <v>7</v>
      </c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</row>
    <row r="30" spans="1:41" ht="13.5" hidden="1">
      <c r="A30" s="123" t="s">
        <v>192</v>
      </c>
      <c r="B30" s="123">
        <v>3.28</v>
      </c>
      <c r="C30" s="123" t="s">
        <v>144</v>
      </c>
      <c r="D30" s="128" t="s">
        <v>129</v>
      </c>
      <c r="E30" s="123">
        <v>28293</v>
      </c>
      <c r="F30" s="123">
        <v>25577</v>
      </c>
      <c r="G30" s="128">
        <v>305</v>
      </c>
      <c r="H30" s="123" t="s">
        <v>130</v>
      </c>
      <c r="I30" s="123" t="s">
        <v>193</v>
      </c>
      <c r="J30" s="123">
        <v>303</v>
      </c>
      <c r="K30" s="123" t="s">
        <v>130</v>
      </c>
      <c r="L30">
        <f t="shared" si="0"/>
        <v>3</v>
      </c>
      <c r="M30">
        <v>3</v>
      </c>
      <c r="O30">
        <v>3</v>
      </c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</row>
    <row r="31" spans="1:41" ht="13.5" hidden="1">
      <c r="A31" s="123" t="s">
        <v>194</v>
      </c>
      <c r="B31" s="123">
        <v>3.58</v>
      </c>
      <c r="C31" s="123" t="s">
        <v>144</v>
      </c>
      <c r="D31" s="128" t="s">
        <v>129</v>
      </c>
      <c r="E31" s="123">
        <v>28175</v>
      </c>
      <c r="F31" s="123">
        <v>25857</v>
      </c>
      <c r="G31" s="128">
        <v>333</v>
      </c>
      <c r="H31" s="123" t="s">
        <v>130</v>
      </c>
      <c r="I31" s="123" t="s">
        <v>195</v>
      </c>
      <c r="J31" s="123">
        <v>178</v>
      </c>
      <c r="K31" s="123" t="s">
        <v>130</v>
      </c>
      <c r="L31">
        <f t="shared" si="0"/>
        <v>28</v>
      </c>
      <c r="M31">
        <v>28</v>
      </c>
      <c r="O31">
        <v>28</v>
      </c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</row>
    <row r="32" spans="1:41" ht="13.5" hidden="1">
      <c r="A32" s="123" t="s">
        <v>196</v>
      </c>
      <c r="B32" s="123">
        <v>3.76</v>
      </c>
      <c r="C32" s="123" t="s">
        <v>144</v>
      </c>
      <c r="D32" s="128" t="s">
        <v>129</v>
      </c>
      <c r="E32" s="123">
        <v>28140</v>
      </c>
      <c r="F32" s="123">
        <v>26032</v>
      </c>
      <c r="G32" s="128">
        <v>347</v>
      </c>
      <c r="H32" s="123" t="s">
        <v>130</v>
      </c>
      <c r="I32" s="123" t="s">
        <v>197</v>
      </c>
      <c r="J32" s="123">
        <v>227</v>
      </c>
      <c r="K32" s="123" t="s">
        <v>130</v>
      </c>
      <c r="L32">
        <f t="shared" si="0"/>
        <v>14</v>
      </c>
      <c r="M32">
        <v>14</v>
      </c>
      <c r="O32">
        <v>14</v>
      </c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</row>
    <row r="33" spans="1:41" ht="13.5" hidden="1">
      <c r="A33" s="123" t="s">
        <v>198</v>
      </c>
      <c r="B33" s="123">
        <v>3.98</v>
      </c>
      <c r="C33" s="123" t="s">
        <v>144</v>
      </c>
      <c r="D33" s="128" t="s">
        <v>129</v>
      </c>
      <c r="E33" s="123">
        <v>28033</v>
      </c>
      <c r="F33" s="123">
        <v>26232</v>
      </c>
      <c r="G33" s="128">
        <v>409</v>
      </c>
      <c r="H33" s="123" t="s">
        <v>130</v>
      </c>
      <c r="I33" s="123" t="s">
        <v>199</v>
      </c>
      <c r="J33" s="123">
        <v>346</v>
      </c>
      <c r="K33" s="123" t="s">
        <v>130</v>
      </c>
      <c r="L33">
        <f t="shared" si="0"/>
        <v>62</v>
      </c>
      <c r="M33">
        <v>62</v>
      </c>
      <c r="O33">
        <v>62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</row>
    <row r="34" spans="1:41" ht="13.5" hidden="1">
      <c r="A34" s="123" t="s">
        <v>200</v>
      </c>
      <c r="B34" s="123">
        <v>4.33</v>
      </c>
      <c r="C34" s="123" t="s">
        <v>144</v>
      </c>
      <c r="D34" s="128" t="s">
        <v>129</v>
      </c>
      <c r="E34" s="123">
        <v>27873</v>
      </c>
      <c r="F34" s="123">
        <v>26540</v>
      </c>
      <c r="G34" s="128">
        <v>511</v>
      </c>
      <c r="H34" s="123" t="s">
        <v>130</v>
      </c>
      <c r="I34" s="123" t="s">
        <v>201</v>
      </c>
      <c r="J34" s="123">
        <v>281</v>
      </c>
      <c r="K34" s="123" t="s">
        <v>130</v>
      </c>
      <c r="L34">
        <f t="shared" si="0"/>
        <v>102</v>
      </c>
      <c r="M34">
        <v>102</v>
      </c>
      <c r="O34">
        <v>102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</row>
    <row r="35" spans="1:41" ht="13.5" hidden="1">
      <c r="A35" s="123" t="s">
        <v>202</v>
      </c>
      <c r="B35" s="123">
        <v>4.61</v>
      </c>
      <c r="C35" s="123" t="s">
        <v>144</v>
      </c>
      <c r="D35" s="128" t="s">
        <v>129</v>
      </c>
      <c r="E35" s="123">
        <v>27825</v>
      </c>
      <c r="F35" s="123">
        <v>26817</v>
      </c>
      <c r="G35" s="128">
        <v>600</v>
      </c>
      <c r="H35" s="123" t="s">
        <v>130</v>
      </c>
      <c r="I35" s="123" t="s">
        <v>203</v>
      </c>
      <c r="J35" s="123">
        <v>234</v>
      </c>
      <c r="K35" s="123" t="s">
        <v>130</v>
      </c>
      <c r="L35">
        <f t="shared" si="0"/>
        <v>89</v>
      </c>
      <c r="M35">
        <v>89</v>
      </c>
      <c r="O35">
        <v>89</v>
      </c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</row>
    <row r="36" spans="1:41" ht="13.5" hidden="1">
      <c r="A36" s="123" t="s">
        <v>204</v>
      </c>
      <c r="B36" s="123">
        <v>4.84</v>
      </c>
      <c r="C36" s="123" t="s">
        <v>144</v>
      </c>
      <c r="D36" s="128" t="s">
        <v>129</v>
      </c>
      <c r="E36" s="123">
        <v>27635</v>
      </c>
      <c r="F36" s="123">
        <v>26955</v>
      </c>
      <c r="G36" s="128">
        <v>654</v>
      </c>
      <c r="H36" s="123" t="s">
        <v>130</v>
      </c>
      <c r="I36" s="123" t="s">
        <v>205</v>
      </c>
      <c r="J36" s="123">
        <v>440</v>
      </c>
      <c r="K36" s="123" t="s">
        <v>130</v>
      </c>
      <c r="L36">
        <f t="shared" si="0"/>
        <v>54</v>
      </c>
      <c r="M36">
        <v>54</v>
      </c>
      <c r="O36">
        <v>54</v>
      </c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1:41" ht="13.5" hidden="1">
      <c r="A37" s="123" t="s">
        <v>206</v>
      </c>
      <c r="B37" s="123">
        <v>5.28</v>
      </c>
      <c r="C37" s="123" t="s">
        <v>144</v>
      </c>
      <c r="D37" s="128" t="s">
        <v>129</v>
      </c>
      <c r="E37" s="123">
        <v>27342</v>
      </c>
      <c r="F37" s="123">
        <v>27285</v>
      </c>
      <c r="G37" s="128">
        <v>704</v>
      </c>
      <c r="H37" s="123" t="s">
        <v>130</v>
      </c>
      <c r="I37" s="123" t="s">
        <v>171</v>
      </c>
      <c r="J37" s="123">
        <v>325</v>
      </c>
      <c r="K37" s="123" t="s">
        <v>130</v>
      </c>
      <c r="L37">
        <f aca="true" t="shared" si="1" ref="L37:L68">G37-G36</f>
        <v>50</v>
      </c>
      <c r="M37">
        <v>50</v>
      </c>
      <c r="O37">
        <v>50</v>
      </c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</row>
    <row r="38" spans="1:41" ht="13.5" hidden="1">
      <c r="A38" s="123" t="s">
        <v>207</v>
      </c>
      <c r="B38" s="123">
        <v>5.61</v>
      </c>
      <c r="C38" s="123" t="s">
        <v>144</v>
      </c>
      <c r="D38" s="128" t="s">
        <v>129</v>
      </c>
      <c r="E38" s="123">
        <v>27150</v>
      </c>
      <c r="F38" s="123">
        <v>27547</v>
      </c>
      <c r="G38" s="128">
        <v>740</v>
      </c>
      <c r="H38" s="123" t="s">
        <v>130</v>
      </c>
      <c r="I38" s="123" t="s">
        <v>171</v>
      </c>
      <c r="J38" s="123">
        <v>294</v>
      </c>
      <c r="K38" s="123" t="s">
        <v>130</v>
      </c>
      <c r="L38">
        <f t="shared" si="1"/>
        <v>36</v>
      </c>
      <c r="M38">
        <v>36</v>
      </c>
      <c r="O38">
        <v>36</v>
      </c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</row>
    <row r="39" spans="1:41" ht="13.5" hidden="1">
      <c r="A39" s="123" t="s">
        <v>208</v>
      </c>
      <c r="B39" s="123">
        <v>5.9</v>
      </c>
      <c r="C39" s="123" t="s">
        <v>144</v>
      </c>
      <c r="D39" s="128" t="s">
        <v>129</v>
      </c>
      <c r="E39" s="123">
        <v>26975</v>
      </c>
      <c r="F39" s="123">
        <v>27785</v>
      </c>
      <c r="G39" s="128">
        <v>753</v>
      </c>
      <c r="H39" s="123" t="s">
        <v>130</v>
      </c>
      <c r="I39" s="123" t="s">
        <v>209</v>
      </c>
      <c r="J39" s="123">
        <v>261</v>
      </c>
      <c r="K39" s="123" t="s">
        <v>130</v>
      </c>
      <c r="L39">
        <f t="shared" si="1"/>
        <v>13</v>
      </c>
      <c r="M39">
        <v>13</v>
      </c>
      <c r="O39">
        <v>13</v>
      </c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</row>
    <row r="40" spans="1:41" ht="13.5" hidden="1">
      <c r="A40" s="123" t="s">
        <v>210</v>
      </c>
      <c r="B40" s="123">
        <v>6.16</v>
      </c>
      <c r="C40" s="123" t="s">
        <v>144</v>
      </c>
      <c r="D40" s="128" t="s">
        <v>129</v>
      </c>
      <c r="E40" s="123">
        <v>26900</v>
      </c>
      <c r="F40" s="123">
        <v>28035</v>
      </c>
      <c r="G40" s="128">
        <v>765</v>
      </c>
      <c r="H40" s="123" t="s">
        <v>130</v>
      </c>
      <c r="I40" s="123" t="s">
        <v>211</v>
      </c>
      <c r="J40" s="123">
        <v>361</v>
      </c>
      <c r="K40" s="123" t="s">
        <v>130</v>
      </c>
      <c r="L40">
        <f t="shared" si="1"/>
        <v>12</v>
      </c>
      <c r="M40">
        <v>12</v>
      </c>
      <c r="O40">
        <v>12</v>
      </c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</row>
    <row r="41" spans="1:41" ht="13.5" hidden="1">
      <c r="A41" s="123" t="s">
        <v>212</v>
      </c>
      <c r="B41" s="123">
        <v>6.53</v>
      </c>
      <c r="C41" s="123" t="s">
        <v>144</v>
      </c>
      <c r="D41" s="128" t="s">
        <v>129</v>
      </c>
      <c r="E41" s="123">
        <v>26612</v>
      </c>
      <c r="F41" s="123">
        <v>28255</v>
      </c>
      <c r="G41" s="128">
        <v>790</v>
      </c>
      <c r="H41" s="123" t="s">
        <v>130</v>
      </c>
      <c r="I41" s="123" t="s">
        <v>213</v>
      </c>
      <c r="J41" s="123">
        <v>306</v>
      </c>
      <c r="K41" s="123" t="s">
        <v>130</v>
      </c>
      <c r="L41">
        <f t="shared" si="1"/>
        <v>25</v>
      </c>
      <c r="M41">
        <v>25</v>
      </c>
      <c r="O41">
        <v>25</v>
      </c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</row>
    <row r="42" spans="1:41" ht="13.5" hidden="1">
      <c r="A42" s="123" t="s">
        <v>214</v>
      </c>
      <c r="B42" s="123">
        <v>6.83</v>
      </c>
      <c r="C42" s="123" t="s">
        <v>144</v>
      </c>
      <c r="D42" s="128" t="s">
        <v>129</v>
      </c>
      <c r="E42" s="123">
        <v>26325</v>
      </c>
      <c r="F42" s="123">
        <v>28362</v>
      </c>
      <c r="G42" s="128">
        <v>856</v>
      </c>
      <c r="H42" s="123" t="s">
        <v>130</v>
      </c>
      <c r="I42" s="123" t="s">
        <v>211</v>
      </c>
      <c r="J42" s="123">
        <v>269</v>
      </c>
      <c r="K42" s="123" t="s">
        <v>130</v>
      </c>
      <c r="L42">
        <f t="shared" si="1"/>
        <v>66</v>
      </c>
      <c r="M42">
        <v>66</v>
      </c>
      <c r="O42">
        <v>66</v>
      </c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</row>
    <row r="43" spans="1:41" ht="13.5" hidden="1">
      <c r="A43" s="123" t="s">
        <v>215</v>
      </c>
      <c r="B43" s="123">
        <v>7.1</v>
      </c>
      <c r="C43" s="123" t="s">
        <v>144</v>
      </c>
      <c r="D43" s="128" t="s">
        <v>129</v>
      </c>
      <c r="E43" s="123">
        <v>26110</v>
      </c>
      <c r="F43" s="123">
        <v>28525</v>
      </c>
      <c r="G43" s="128">
        <v>907</v>
      </c>
      <c r="H43" s="123" t="s">
        <v>130</v>
      </c>
      <c r="I43" s="123" t="s">
        <v>216</v>
      </c>
      <c r="J43" s="123">
        <v>65</v>
      </c>
      <c r="K43" s="123" t="s">
        <v>130</v>
      </c>
      <c r="L43">
        <f t="shared" si="1"/>
        <v>51</v>
      </c>
      <c r="M43">
        <v>51</v>
      </c>
      <c r="O43">
        <v>51</v>
      </c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</row>
    <row r="44" spans="1:41" ht="13.5" hidden="1">
      <c r="A44" s="123" t="s">
        <v>217</v>
      </c>
      <c r="B44" s="123">
        <v>7.16</v>
      </c>
      <c r="C44" s="123" t="s">
        <v>144</v>
      </c>
      <c r="D44" s="128" t="s">
        <v>129</v>
      </c>
      <c r="E44" s="123">
        <v>26055</v>
      </c>
      <c r="F44" s="123">
        <v>28560</v>
      </c>
      <c r="G44" s="128">
        <v>919</v>
      </c>
      <c r="H44" s="123" t="s">
        <v>130</v>
      </c>
      <c r="I44" s="123" t="s">
        <v>218</v>
      </c>
      <c r="J44" s="123">
        <v>255</v>
      </c>
      <c r="K44" s="123" t="s">
        <v>130</v>
      </c>
      <c r="L44">
        <f t="shared" si="1"/>
        <v>12</v>
      </c>
      <c r="M44">
        <v>12</v>
      </c>
      <c r="O44">
        <v>12</v>
      </c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</row>
    <row r="45" spans="1:41" ht="13.5" hidden="1">
      <c r="A45" s="123" t="s">
        <v>219</v>
      </c>
      <c r="B45" s="123">
        <v>7.42</v>
      </c>
      <c r="C45" s="123" t="s">
        <v>144</v>
      </c>
      <c r="D45" s="128" t="s">
        <v>129</v>
      </c>
      <c r="E45" s="123">
        <v>26045</v>
      </c>
      <c r="F45" s="123">
        <v>28815</v>
      </c>
      <c r="G45" s="128">
        <v>921</v>
      </c>
      <c r="H45" s="123" t="s">
        <v>130</v>
      </c>
      <c r="I45" s="123" t="s">
        <v>146</v>
      </c>
      <c r="J45" s="123">
        <v>290</v>
      </c>
      <c r="K45" s="123" t="s">
        <v>130</v>
      </c>
      <c r="L45">
        <f t="shared" si="1"/>
        <v>2</v>
      </c>
      <c r="M45">
        <v>2</v>
      </c>
      <c r="O45">
        <v>2</v>
      </c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</row>
    <row r="46" spans="1:41" s="132" customFormat="1" ht="13.5">
      <c r="A46" s="130" t="s">
        <v>220</v>
      </c>
      <c r="B46" s="130">
        <v>7.71</v>
      </c>
      <c r="C46" s="130" t="s">
        <v>144</v>
      </c>
      <c r="D46" s="131" t="s">
        <v>129</v>
      </c>
      <c r="E46" s="130">
        <v>26040</v>
      </c>
      <c r="F46" s="130">
        <v>29105</v>
      </c>
      <c r="G46" s="131">
        <v>924</v>
      </c>
      <c r="H46" s="130" t="s">
        <v>130</v>
      </c>
      <c r="I46" s="130" t="s">
        <v>221</v>
      </c>
      <c r="J46" s="130">
        <v>297</v>
      </c>
      <c r="K46" s="130" t="s">
        <v>130</v>
      </c>
      <c r="L46" s="132">
        <f t="shared" si="1"/>
        <v>3</v>
      </c>
      <c r="M46" s="132">
        <v>3</v>
      </c>
      <c r="N46" s="132">
        <v>-4</v>
      </c>
      <c r="O46" s="132">
        <v>3</v>
      </c>
      <c r="P46" s="132">
        <f>SUM(O7:O46)</f>
        <v>843</v>
      </c>
      <c r="Q46" s="133" t="s">
        <v>222</v>
      </c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</row>
    <row r="47" spans="1:41" ht="13.5" hidden="1">
      <c r="A47" s="123" t="s">
        <v>223</v>
      </c>
      <c r="B47" s="123">
        <v>8.01</v>
      </c>
      <c r="C47" s="123" t="s">
        <v>144</v>
      </c>
      <c r="D47" s="128" t="s">
        <v>129</v>
      </c>
      <c r="E47" s="123">
        <v>26075</v>
      </c>
      <c r="F47" s="123">
        <v>29400</v>
      </c>
      <c r="G47" s="128">
        <v>886</v>
      </c>
      <c r="H47" s="123" t="s">
        <v>130</v>
      </c>
      <c r="I47" s="123" t="s">
        <v>224</v>
      </c>
      <c r="J47" s="123">
        <v>365</v>
      </c>
      <c r="K47" s="123" t="s">
        <v>130</v>
      </c>
      <c r="L47">
        <f t="shared" si="1"/>
        <v>-38</v>
      </c>
      <c r="M47">
        <v>-38</v>
      </c>
      <c r="O47">
        <v>-38</v>
      </c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</row>
    <row r="48" spans="1:41" ht="13.5" hidden="1">
      <c r="A48" s="123" t="s">
        <v>225</v>
      </c>
      <c r="B48" s="123">
        <v>8.37</v>
      </c>
      <c r="C48" s="123" t="s">
        <v>144</v>
      </c>
      <c r="D48" s="128" t="s">
        <v>129</v>
      </c>
      <c r="E48" s="123">
        <v>26375</v>
      </c>
      <c r="F48" s="123">
        <v>29610</v>
      </c>
      <c r="G48" s="128">
        <v>768</v>
      </c>
      <c r="H48" s="123" t="s">
        <v>130</v>
      </c>
      <c r="I48" s="123" t="s">
        <v>226</v>
      </c>
      <c r="J48" s="123">
        <v>377</v>
      </c>
      <c r="K48" s="123" t="s">
        <v>130</v>
      </c>
      <c r="L48">
        <f t="shared" si="1"/>
        <v>-118</v>
      </c>
      <c r="M48">
        <v>-118</v>
      </c>
      <c r="O48">
        <v>-118</v>
      </c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</row>
    <row r="49" spans="1:41" ht="13.5" hidden="1">
      <c r="A49" s="123" t="s">
        <v>227</v>
      </c>
      <c r="B49" s="123">
        <v>8.75</v>
      </c>
      <c r="C49" s="123" t="s">
        <v>144</v>
      </c>
      <c r="D49" s="128" t="s">
        <v>129</v>
      </c>
      <c r="E49" s="123">
        <v>26735</v>
      </c>
      <c r="F49" s="123">
        <v>29725</v>
      </c>
      <c r="G49" s="128">
        <v>680</v>
      </c>
      <c r="H49" s="123" t="s">
        <v>130</v>
      </c>
      <c r="I49" s="123" t="s">
        <v>228</v>
      </c>
      <c r="J49" s="123">
        <v>317</v>
      </c>
      <c r="K49" s="123" t="s">
        <v>130</v>
      </c>
      <c r="L49">
        <f t="shared" si="1"/>
        <v>-88</v>
      </c>
      <c r="M49">
        <v>-88</v>
      </c>
      <c r="O49">
        <v>-88</v>
      </c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</row>
    <row r="50" spans="1:41" ht="13.5" hidden="1">
      <c r="A50" s="123" t="s">
        <v>229</v>
      </c>
      <c r="B50" s="123">
        <v>9.06</v>
      </c>
      <c r="C50" s="123" t="s">
        <v>144</v>
      </c>
      <c r="D50" s="128" t="s">
        <v>129</v>
      </c>
      <c r="E50" s="123">
        <v>27050</v>
      </c>
      <c r="F50" s="123">
        <v>29770</v>
      </c>
      <c r="G50" s="128">
        <v>613</v>
      </c>
      <c r="H50" s="123" t="s">
        <v>130</v>
      </c>
      <c r="I50" s="123" t="s">
        <v>230</v>
      </c>
      <c r="J50" s="123">
        <v>412</v>
      </c>
      <c r="K50" s="123" t="s">
        <v>130</v>
      </c>
      <c r="L50">
        <f t="shared" si="1"/>
        <v>-67</v>
      </c>
      <c r="M50">
        <v>-67</v>
      </c>
      <c r="O50">
        <v>-67</v>
      </c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</row>
    <row r="51" spans="1:41" ht="13.5" hidden="1">
      <c r="A51" s="123" t="s">
        <v>231</v>
      </c>
      <c r="B51" s="123">
        <v>9.48</v>
      </c>
      <c r="C51" s="123" t="s">
        <v>144</v>
      </c>
      <c r="D51" s="128" t="s">
        <v>129</v>
      </c>
      <c r="E51" s="123">
        <v>27455</v>
      </c>
      <c r="F51" s="123">
        <v>29855</v>
      </c>
      <c r="G51" s="128">
        <v>531</v>
      </c>
      <c r="H51" s="123" t="s">
        <v>130</v>
      </c>
      <c r="I51" s="123" t="s">
        <v>232</v>
      </c>
      <c r="J51" s="123">
        <v>355</v>
      </c>
      <c r="K51" s="123" t="s">
        <v>130</v>
      </c>
      <c r="L51">
        <f t="shared" si="1"/>
        <v>-82</v>
      </c>
      <c r="M51">
        <v>-82</v>
      </c>
      <c r="O51">
        <v>-82</v>
      </c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</row>
    <row r="52" spans="1:41" ht="13.5" hidden="1">
      <c r="A52" s="123" t="s">
        <v>233</v>
      </c>
      <c r="B52" s="123">
        <v>9.83</v>
      </c>
      <c r="C52" s="123" t="s">
        <v>144</v>
      </c>
      <c r="D52" s="128" t="s">
        <v>129</v>
      </c>
      <c r="E52" s="123">
        <v>27805</v>
      </c>
      <c r="F52" s="123">
        <v>29920</v>
      </c>
      <c r="G52" s="128">
        <v>531</v>
      </c>
      <c r="H52" s="123" t="s">
        <v>130</v>
      </c>
      <c r="I52" s="123" t="s">
        <v>234</v>
      </c>
      <c r="J52" s="123">
        <v>376</v>
      </c>
      <c r="K52" s="123" t="s">
        <v>130</v>
      </c>
      <c r="L52">
        <f t="shared" si="1"/>
        <v>0</v>
      </c>
      <c r="M52">
        <v>0</v>
      </c>
      <c r="O52">
        <v>0</v>
      </c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</row>
    <row r="53" spans="1:41" ht="13.5" hidden="1">
      <c r="A53" s="123" t="s">
        <v>235</v>
      </c>
      <c r="B53" s="123">
        <v>10.2</v>
      </c>
      <c r="C53" s="123" t="s">
        <v>144</v>
      </c>
      <c r="D53" s="128" t="s">
        <v>129</v>
      </c>
      <c r="E53" s="123">
        <v>28155</v>
      </c>
      <c r="F53" s="123">
        <v>30060</v>
      </c>
      <c r="G53" s="128">
        <v>458</v>
      </c>
      <c r="H53" s="123" t="s">
        <v>130</v>
      </c>
      <c r="I53" s="123" t="s">
        <v>153</v>
      </c>
      <c r="J53" s="123">
        <v>332</v>
      </c>
      <c r="K53" s="123" t="s">
        <v>130</v>
      </c>
      <c r="L53">
        <f t="shared" si="1"/>
        <v>-73</v>
      </c>
      <c r="M53">
        <v>-73</v>
      </c>
      <c r="O53">
        <v>-73</v>
      </c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</row>
    <row r="54" spans="1:41" ht="13.5" hidden="1">
      <c r="A54" s="123" t="s">
        <v>236</v>
      </c>
      <c r="B54" s="123">
        <v>10.5</v>
      </c>
      <c r="C54" s="123" t="s">
        <v>144</v>
      </c>
      <c r="D54" s="128" t="s">
        <v>129</v>
      </c>
      <c r="E54" s="123">
        <v>28380</v>
      </c>
      <c r="F54" s="123">
        <v>30305</v>
      </c>
      <c r="G54" s="128">
        <v>485</v>
      </c>
      <c r="H54" s="123" t="s">
        <v>130</v>
      </c>
      <c r="I54" s="123" t="s">
        <v>153</v>
      </c>
      <c r="J54" s="123">
        <v>293</v>
      </c>
      <c r="K54" s="123" t="s">
        <v>130</v>
      </c>
      <c r="L54">
        <f t="shared" si="1"/>
        <v>27</v>
      </c>
      <c r="M54">
        <v>27</v>
      </c>
      <c r="O54">
        <v>27</v>
      </c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</row>
    <row r="55" spans="1:41" ht="13.5" hidden="1">
      <c r="A55" s="123" t="s">
        <v>237</v>
      </c>
      <c r="B55" s="123">
        <v>10.8</v>
      </c>
      <c r="C55" s="123" t="s">
        <v>144</v>
      </c>
      <c r="D55" s="128" t="s">
        <v>129</v>
      </c>
      <c r="E55" s="123">
        <v>28580</v>
      </c>
      <c r="F55" s="123">
        <v>30520</v>
      </c>
      <c r="G55" s="128">
        <v>515</v>
      </c>
      <c r="H55" s="123" t="s">
        <v>130</v>
      </c>
      <c r="I55" s="123" t="s">
        <v>134</v>
      </c>
      <c r="J55" s="123">
        <v>314</v>
      </c>
      <c r="K55" s="123" t="s">
        <v>130</v>
      </c>
      <c r="L55">
        <f t="shared" si="1"/>
        <v>30</v>
      </c>
      <c r="M55">
        <v>30</v>
      </c>
      <c r="O55">
        <v>30</v>
      </c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</row>
    <row r="56" spans="1:41" ht="13.5" hidden="1">
      <c r="A56" s="123" t="s">
        <v>238</v>
      </c>
      <c r="B56" s="123">
        <v>11.1</v>
      </c>
      <c r="C56" s="123" t="s">
        <v>144</v>
      </c>
      <c r="D56" s="128" t="s">
        <v>129</v>
      </c>
      <c r="E56" s="123">
        <v>28765</v>
      </c>
      <c r="F56" s="123">
        <v>30775</v>
      </c>
      <c r="G56" s="128">
        <v>563</v>
      </c>
      <c r="H56" s="123" t="s">
        <v>130</v>
      </c>
      <c r="I56" s="123" t="s">
        <v>239</v>
      </c>
      <c r="J56" s="123">
        <v>225</v>
      </c>
      <c r="K56" s="123" t="s">
        <v>130</v>
      </c>
      <c r="L56">
        <f t="shared" si="1"/>
        <v>48</v>
      </c>
      <c r="M56">
        <v>48</v>
      </c>
      <c r="O56">
        <v>48</v>
      </c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</row>
    <row r="57" spans="1:41" ht="13.5" hidden="1">
      <c r="A57" s="123" t="s">
        <v>240</v>
      </c>
      <c r="B57" s="123">
        <v>11.4</v>
      </c>
      <c r="C57" s="123" t="s">
        <v>144</v>
      </c>
      <c r="D57" s="128" t="s">
        <v>129</v>
      </c>
      <c r="E57" s="123">
        <v>28950</v>
      </c>
      <c r="F57" s="123">
        <v>30905</v>
      </c>
      <c r="G57" s="128">
        <v>618</v>
      </c>
      <c r="H57" s="123" t="s">
        <v>130</v>
      </c>
      <c r="I57" s="123" t="s">
        <v>241</v>
      </c>
      <c r="J57" s="123">
        <v>305</v>
      </c>
      <c r="K57" s="123" t="s">
        <v>130</v>
      </c>
      <c r="L57">
        <f t="shared" si="1"/>
        <v>55</v>
      </c>
      <c r="M57">
        <v>55</v>
      </c>
      <c r="O57">
        <v>55</v>
      </c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</row>
    <row r="58" spans="1:41" s="132" customFormat="1" ht="13.5">
      <c r="A58" s="130" t="s">
        <v>242</v>
      </c>
      <c r="B58" s="130">
        <v>11.7</v>
      </c>
      <c r="C58" s="130" t="s">
        <v>144</v>
      </c>
      <c r="D58" s="131" t="s">
        <v>129</v>
      </c>
      <c r="E58" s="130">
        <v>29060</v>
      </c>
      <c r="F58" s="130">
        <v>31190</v>
      </c>
      <c r="G58" s="131">
        <v>680</v>
      </c>
      <c r="H58" s="130" t="s">
        <v>130</v>
      </c>
      <c r="I58" s="130" t="s">
        <v>243</v>
      </c>
      <c r="J58" s="130">
        <v>141</v>
      </c>
      <c r="K58" s="130" t="s">
        <v>130</v>
      </c>
      <c r="L58" s="132">
        <f t="shared" si="1"/>
        <v>62</v>
      </c>
      <c r="M58" s="132">
        <v>62</v>
      </c>
      <c r="N58" s="132">
        <f>SUM(M47:M53)</f>
        <v>-466</v>
      </c>
      <c r="O58" s="132">
        <v>62</v>
      </c>
      <c r="P58" s="132">
        <f>SUM(O54:O58)</f>
        <v>222</v>
      </c>
      <c r="Q58" s="133" t="s">
        <v>244</v>
      </c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</row>
    <row r="59" spans="1:41" ht="13.5" hidden="1">
      <c r="A59" s="123" t="s">
        <v>245</v>
      </c>
      <c r="B59" s="123">
        <v>11.8</v>
      </c>
      <c r="C59" s="123" t="s">
        <v>144</v>
      </c>
      <c r="D59" s="128" t="s">
        <v>129</v>
      </c>
      <c r="E59" s="123">
        <v>29045</v>
      </c>
      <c r="F59" s="123">
        <v>31050</v>
      </c>
      <c r="G59" s="128">
        <v>671</v>
      </c>
      <c r="H59" s="123" t="s">
        <v>130</v>
      </c>
      <c r="I59" s="123" t="s">
        <v>246</v>
      </c>
      <c r="J59" s="123">
        <v>156</v>
      </c>
      <c r="K59" s="123" t="s">
        <v>130</v>
      </c>
      <c r="L59">
        <f t="shared" si="1"/>
        <v>-9</v>
      </c>
      <c r="M59">
        <v>-9</v>
      </c>
      <c r="O59">
        <v>-9</v>
      </c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</row>
    <row r="60" spans="1:41" ht="13.5" hidden="1">
      <c r="A60" s="123" t="s">
        <v>247</v>
      </c>
      <c r="B60" s="123">
        <v>12</v>
      </c>
      <c r="C60" s="123" t="s">
        <v>144</v>
      </c>
      <c r="D60" s="128" t="s">
        <v>129</v>
      </c>
      <c r="E60" s="123">
        <v>29165</v>
      </c>
      <c r="F60" s="123">
        <v>30950</v>
      </c>
      <c r="G60" s="128">
        <v>632</v>
      </c>
      <c r="H60" s="123" t="s">
        <v>130</v>
      </c>
      <c r="I60" s="123" t="s">
        <v>248</v>
      </c>
      <c r="J60" s="123">
        <v>186</v>
      </c>
      <c r="K60" s="123" t="s">
        <v>130</v>
      </c>
      <c r="L60">
        <f t="shared" si="1"/>
        <v>-39</v>
      </c>
      <c r="M60">
        <v>-39</v>
      </c>
      <c r="O60">
        <v>-39</v>
      </c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</row>
    <row r="61" spans="1:41" ht="13.5" hidden="1">
      <c r="A61" s="123" t="s">
        <v>249</v>
      </c>
      <c r="B61" s="123">
        <v>12.2</v>
      </c>
      <c r="C61" s="123" t="s">
        <v>144</v>
      </c>
      <c r="D61" s="128" t="s">
        <v>129</v>
      </c>
      <c r="E61" s="123">
        <v>29340</v>
      </c>
      <c r="F61" s="123">
        <v>30885</v>
      </c>
      <c r="G61" s="128">
        <v>566</v>
      </c>
      <c r="H61" s="123" t="s">
        <v>130</v>
      </c>
      <c r="I61" s="123" t="s">
        <v>250</v>
      </c>
      <c r="J61" s="123">
        <v>246</v>
      </c>
      <c r="K61" s="123" t="s">
        <v>130</v>
      </c>
      <c r="L61">
        <f t="shared" si="1"/>
        <v>-66</v>
      </c>
      <c r="M61">
        <v>-66</v>
      </c>
      <c r="O61">
        <v>-66</v>
      </c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</row>
    <row r="62" spans="1:41" ht="13.5" hidden="1">
      <c r="A62" s="123" t="s">
        <v>251</v>
      </c>
      <c r="B62" s="123">
        <v>12.4</v>
      </c>
      <c r="C62" s="123" t="s">
        <v>144</v>
      </c>
      <c r="D62" s="128" t="s">
        <v>129</v>
      </c>
      <c r="E62" s="123">
        <v>29540</v>
      </c>
      <c r="F62" s="123">
        <v>30740</v>
      </c>
      <c r="G62" s="128">
        <v>482</v>
      </c>
      <c r="H62" s="123" t="s">
        <v>130</v>
      </c>
      <c r="I62" s="123" t="s">
        <v>252</v>
      </c>
      <c r="J62" s="123">
        <v>171</v>
      </c>
      <c r="K62" s="123" t="s">
        <v>130</v>
      </c>
      <c r="L62">
        <f t="shared" si="1"/>
        <v>-84</v>
      </c>
      <c r="M62">
        <v>-84</v>
      </c>
      <c r="O62">
        <v>-84</v>
      </c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</row>
    <row r="63" spans="1:41" ht="13.5" hidden="1">
      <c r="A63" s="123" t="s">
        <v>253</v>
      </c>
      <c r="B63" s="123">
        <v>12.6</v>
      </c>
      <c r="C63" s="123" t="s">
        <v>144</v>
      </c>
      <c r="D63" s="128" t="s">
        <v>129</v>
      </c>
      <c r="E63" s="123">
        <v>29675</v>
      </c>
      <c r="F63" s="123">
        <v>30635</v>
      </c>
      <c r="G63" s="128">
        <v>434</v>
      </c>
      <c r="H63" s="123" t="s">
        <v>130</v>
      </c>
      <c r="I63" s="123" t="s">
        <v>246</v>
      </c>
      <c r="J63" s="123">
        <v>266</v>
      </c>
      <c r="K63" s="123" t="s">
        <v>130</v>
      </c>
      <c r="L63">
        <f t="shared" si="1"/>
        <v>-48</v>
      </c>
      <c r="M63">
        <v>-48</v>
      </c>
      <c r="O63">
        <v>-48</v>
      </c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</row>
    <row r="64" spans="1:41" ht="13.5" hidden="1">
      <c r="A64" s="123" t="s">
        <v>254</v>
      </c>
      <c r="B64" s="123">
        <v>12.8</v>
      </c>
      <c r="C64" s="123" t="s">
        <v>144</v>
      </c>
      <c r="D64" s="128" t="s">
        <v>129</v>
      </c>
      <c r="E64" s="123">
        <v>29880</v>
      </c>
      <c r="F64" s="123">
        <v>30465</v>
      </c>
      <c r="G64" s="128">
        <v>379</v>
      </c>
      <c r="H64" s="123" t="s">
        <v>130</v>
      </c>
      <c r="I64" s="123" t="s">
        <v>255</v>
      </c>
      <c r="J64" s="123">
        <v>177</v>
      </c>
      <c r="K64" s="123" t="s">
        <v>130</v>
      </c>
      <c r="L64">
        <f t="shared" si="1"/>
        <v>-55</v>
      </c>
      <c r="M64">
        <v>-55</v>
      </c>
      <c r="O64">
        <v>-55</v>
      </c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</row>
    <row r="65" spans="1:41" ht="13.5" hidden="1">
      <c r="A65" s="123" t="s">
        <v>256</v>
      </c>
      <c r="B65" s="123">
        <v>13</v>
      </c>
      <c r="C65" s="123" t="s">
        <v>144</v>
      </c>
      <c r="D65" s="128" t="s">
        <v>129</v>
      </c>
      <c r="E65" s="123">
        <v>30015</v>
      </c>
      <c r="F65" s="123">
        <v>30350</v>
      </c>
      <c r="G65" s="128">
        <v>368</v>
      </c>
      <c r="H65" s="123" t="s">
        <v>130</v>
      </c>
      <c r="I65" s="123" t="s">
        <v>257</v>
      </c>
      <c r="J65" s="123">
        <v>248</v>
      </c>
      <c r="K65" s="123" t="s">
        <v>130</v>
      </c>
      <c r="L65">
        <f t="shared" si="1"/>
        <v>-11</v>
      </c>
      <c r="M65">
        <v>-11</v>
      </c>
      <c r="O65">
        <v>-11</v>
      </c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</row>
    <row r="66" spans="1:41" ht="13.5" hidden="1">
      <c r="A66" s="123" t="s">
        <v>258</v>
      </c>
      <c r="B66" s="123">
        <v>13.3</v>
      </c>
      <c r="C66" s="123" t="s">
        <v>144</v>
      </c>
      <c r="D66" s="128" t="s">
        <v>129</v>
      </c>
      <c r="E66" s="123">
        <v>30175</v>
      </c>
      <c r="F66" s="123">
        <v>30160</v>
      </c>
      <c r="G66" s="128">
        <v>385</v>
      </c>
      <c r="H66" s="123" t="s">
        <v>130</v>
      </c>
      <c r="I66" s="123" t="s">
        <v>259</v>
      </c>
      <c r="J66" s="123">
        <v>296</v>
      </c>
      <c r="K66" s="123" t="s">
        <v>130</v>
      </c>
      <c r="L66">
        <f t="shared" si="1"/>
        <v>17</v>
      </c>
      <c r="M66">
        <v>17</v>
      </c>
      <c r="O66">
        <v>17</v>
      </c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</row>
    <row r="67" spans="1:41" ht="13.5" hidden="1">
      <c r="A67" s="123" t="s">
        <v>260</v>
      </c>
      <c r="B67" s="123">
        <v>13.6</v>
      </c>
      <c r="C67" s="123" t="s">
        <v>144</v>
      </c>
      <c r="D67" s="128" t="s">
        <v>129</v>
      </c>
      <c r="E67" s="123">
        <v>30390</v>
      </c>
      <c r="F67" s="123">
        <v>29955</v>
      </c>
      <c r="G67" s="128">
        <v>448</v>
      </c>
      <c r="H67" s="123" t="s">
        <v>130</v>
      </c>
      <c r="I67" s="123" t="s">
        <v>246</v>
      </c>
      <c r="J67" s="123">
        <v>372</v>
      </c>
      <c r="K67" s="123" t="s">
        <v>130</v>
      </c>
      <c r="L67">
        <f t="shared" si="1"/>
        <v>63</v>
      </c>
      <c r="M67">
        <v>63</v>
      </c>
      <c r="O67">
        <v>63</v>
      </c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</row>
    <row r="68" spans="1:41" ht="13.5" hidden="1">
      <c r="A68" s="123" t="s">
        <v>261</v>
      </c>
      <c r="B68" s="123">
        <v>13.9</v>
      </c>
      <c r="C68" s="123" t="s">
        <v>144</v>
      </c>
      <c r="D68" s="128" t="s">
        <v>129</v>
      </c>
      <c r="E68" s="123">
        <v>30680</v>
      </c>
      <c r="F68" s="123">
        <v>29720</v>
      </c>
      <c r="G68" s="128">
        <v>561</v>
      </c>
      <c r="H68" s="123" t="s">
        <v>130</v>
      </c>
      <c r="I68" s="123" t="s">
        <v>262</v>
      </c>
      <c r="J68" s="123">
        <v>339</v>
      </c>
      <c r="K68" s="123" t="s">
        <v>130</v>
      </c>
      <c r="L68">
        <f t="shared" si="1"/>
        <v>113</v>
      </c>
      <c r="M68">
        <v>113</v>
      </c>
      <c r="O68">
        <v>113</v>
      </c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</row>
    <row r="69" spans="1:41" ht="13.5" hidden="1">
      <c r="A69" s="123" t="s">
        <v>263</v>
      </c>
      <c r="B69" s="123">
        <v>14.3</v>
      </c>
      <c r="C69" s="123" t="s">
        <v>144</v>
      </c>
      <c r="D69" s="128" t="s">
        <v>129</v>
      </c>
      <c r="E69" s="123">
        <v>30935</v>
      </c>
      <c r="F69" s="123">
        <v>29495</v>
      </c>
      <c r="G69" s="128">
        <v>622</v>
      </c>
      <c r="H69" s="123" t="s">
        <v>130</v>
      </c>
      <c r="I69" s="123" t="s">
        <v>264</v>
      </c>
      <c r="J69" s="123">
        <v>417</v>
      </c>
      <c r="K69" s="123" t="s">
        <v>130</v>
      </c>
      <c r="L69">
        <f aca="true" t="shared" si="2" ref="L69:L97">G69-G68</f>
        <v>61</v>
      </c>
      <c r="M69">
        <v>61</v>
      </c>
      <c r="O69">
        <v>61</v>
      </c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</row>
    <row r="70" spans="1:41" ht="13.5" hidden="1">
      <c r="A70" s="123" t="s">
        <v>265</v>
      </c>
      <c r="B70" s="123">
        <v>14.7</v>
      </c>
      <c r="C70" s="123" t="s">
        <v>144</v>
      </c>
      <c r="D70" s="128" t="s">
        <v>129</v>
      </c>
      <c r="E70" s="123">
        <v>31245</v>
      </c>
      <c r="F70" s="123">
        <v>29215</v>
      </c>
      <c r="G70" s="128">
        <v>630</v>
      </c>
      <c r="H70" s="123" t="s">
        <v>130</v>
      </c>
      <c r="I70" s="123" t="s">
        <v>266</v>
      </c>
      <c r="J70" s="123">
        <v>414</v>
      </c>
      <c r="K70" s="123" t="s">
        <v>130</v>
      </c>
      <c r="L70">
        <f t="shared" si="2"/>
        <v>8</v>
      </c>
      <c r="M70">
        <v>8</v>
      </c>
      <c r="O70">
        <v>8</v>
      </c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</row>
    <row r="71" spans="1:41" ht="13.5" hidden="1">
      <c r="A71" s="123" t="s">
        <v>267</v>
      </c>
      <c r="B71" s="123">
        <v>15.1</v>
      </c>
      <c r="C71" s="123" t="s">
        <v>144</v>
      </c>
      <c r="D71" s="128" t="s">
        <v>129</v>
      </c>
      <c r="E71" s="123">
        <v>31600</v>
      </c>
      <c r="F71" s="123">
        <v>29000</v>
      </c>
      <c r="G71" s="128">
        <v>645</v>
      </c>
      <c r="H71" s="123" t="s">
        <v>130</v>
      </c>
      <c r="I71" s="123" t="s">
        <v>268</v>
      </c>
      <c r="J71" s="123">
        <v>280</v>
      </c>
      <c r="K71" s="123" t="s">
        <v>130</v>
      </c>
      <c r="L71">
        <f t="shared" si="2"/>
        <v>15</v>
      </c>
      <c r="M71">
        <v>15</v>
      </c>
      <c r="O71">
        <v>15</v>
      </c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</row>
    <row r="72" spans="1:41" ht="13.5" hidden="1">
      <c r="A72" s="123" t="s">
        <v>269</v>
      </c>
      <c r="B72" s="123">
        <v>15.4</v>
      </c>
      <c r="C72" s="123" t="s">
        <v>144</v>
      </c>
      <c r="D72" s="128" t="s">
        <v>129</v>
      </c>
      <c r="E72" s="123">
        <v>31775</v>
      </c>
      <c r="F72" s="123">
        <v>28780</v>
      </c>
      <c r="G72" s="128">
        <v>666</v>
      </c>
      <c r="H72" s="123" t="s">
        <v>130</v>
      </c>
      <c r="I72" s="123" t="s">
        <v>270</v>
      </c>
      <c r="J72" s="123">
        <v>293</v>
      </c>
      <c r="K72" s="123" t="s">
        <v>130</v>
      </c>
      <c r="L72">
        <f t="shared" si="2"/>
        <v>21</v>
      </c>
      <c r="M72">
        <v>21</v>
      </c>
      <c r="O72">
        <v>21</v>
      </c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</row>
    <row r="73" spans="1:41" ht="13.5" hidden="1">
      <c r="A73" s="123" t="s">
        <v>271</v>
      </c>
      <c r="B73" s="123">
        <v>15.7</v>
      </c>
      <c r="C73" s="123" t="s">
        <v>144</v>
      </c>
      <c r="D73" s="128" t="s">
        <v>129</v>
      </c>
      <c r="E73" s="123">
        <v>31945</v>
      </c>
      <c r="F73" s="123">
        <v>28540</v>
      </c>
      <c r="G73" s="128">
        <v>659</v>
      </c>
      <c r="H73" s="123" t="s">
        <v>130</v>
      </c>
      <c r="I73" s="123" t="s">
        <v>272</v>
      </c>
      <c r="J73" s="123">
        <v>263</v>
      </c>
      <c r="K73" s="123" t="s">
        <v>130</v>
      </c>
      <c r="L73">
        <f t="shared" si="2"/>
        <v>-7</v>
      </c>
      <c r="M73">
        <v>-7</v>
      </c>
      <c r="O73">
        <v>-7</v>
      </c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</row>
    <row r="74" spans="1:41" ht="13.5" hidden="1">
      <c r="A74" s="123" t="s">
        <v>273</v>
      </c>
      <c r="B74" s="123">
        <v>15.9</v>
      </c>
      <c r="C74" s="123" t="s">
        <v>144</v>
      </c>
      <c r="D74" s="128" t="s">
        <v>129</v>
      </c>
      <c r="E74" s="123">
        <v>32090</v>
      </c>
      <c r="F74" s="123">
        <v>28320</v>
      </c>
      <c r="G74" s="128">
        <v>705</v>
      </c>
      <c r="H74" s="123" t="s">
        <v>130</v>
      </c>
      <c r="I74" s="123" t="s">
        <v>274</v>
      </c>
      <c r="J74" s="123">
        <v>358</v>
      </c>
      <c r="K74" s="123" t="s">
        <v>130</v>
      </c>
      <c r="L74">
        <f t="shared" si="2"/>
        <v>46</v>
      </c>
      <c r="M74">
        <v>46</v>
      </c>
      <c r="O74">
        <v>46</v>
      </c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</row>
    <row r="75" spans="1:41" ht="13.5" hidden="1">
      <c r="A75" s="123" t="s">
        <v>275</v>
      </c>
      <c r="B75" s="123">
        <v>16.3</v>
      </c>
      <c r="C75" s="123" t="s">
        <v>144</v>
      </c>
      <c r="D75" s="128" t="s">
        <v>129</v>
      </c>
      <c r="E75" s="123">
        <v>32270</v>
      </c>
      <c r="F75" s="123">
        <v>28010</v>
      </c>
      <c r="G75" s="128">
        <v>813</v>
      </c>
      <c r="H75" s="123" t="s">
        <v>130</v>
      </c>
      <c r="I75" s="123" t="s">
        <v>262</v>
      </c>
      <c r="J75" s="123">
        <v>113</v>
      </c>
      <c r="K75" s="123" t="s">
        <v>130</v>
      </c>
      <c r="L75">
        <f t="shared" si="2"/>
        <v>108</v>
      </c>
      <c r="M75">
        <v>108</v>
      </c>
      <c r="O75">
        <v>108</v>
      </c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</row>
    <row r="76" spans="1:41" ht="13.5" hidden="1">
      <c r="A76" s="123" t="s">
        <v>276</v>
      </c>
      <c r="B76" s="123">
        <v>16.4</v>
      </c>
      <c r="C76" s="123" t="s">
        <v>144</v>
      </c>
      <c r="D76" s="128" t="s">
        <v>129</v>
      </c>
      <c r="E76" s="123">
        <v>32355</v>
      </c>
      <c r="F76" s="123">
        <v>27935</v>
      </c>
      <c r="G76" s="128">
        <v>833</v>
      </c>
      <c r="H76" s="123" t="s">
        <v>130</v>
      </c>
      <c r="I76" s="123" t="s">
        <v>277</v>
      </c>
      <c r="J76" s="123">
        <v>193</v>
      </c>
      <c r="K76" s="123" t="s">
        <v>130</v>
      </c>
      <c r="L76">
        <f t="shared" si="2"/>
        <v>20</v>
      </c>
      <c r="M76">
        <v>20</v>
      </c>
      <c r="O76">
        <v>20</v>
      </c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</row>
    <row r="77" spans="1:41" s="132" customFormat="1" ht="13.5">
      <c r="A77" s="130" t="s">
        <v>278</v>
      </c>
      <c r="B77" s="130">
        <v>16.6</v>
      </c>
      <c r="C77" s="130" t="s">
        <v>144</v>
      </c>
      <c r="D77" s="131" t="s">
        <v>129</v>
      </c>
      <c r="E77" s="130">
        <v>32320</v>
      </c>
      <c r="F77" s="130">
        <v>27745</v>
      </c>
      <c r="G77" s="131">
        <v>858</v>
      </c>
      <c r="H77" s="130" t="s">
        <v>130</v>
      </c>
      <c r="I77" s="130" t="s">
        <v>279</v>
      </c>
      <c r="J77" s="130">
        <v>105</v>
      </c>
      <c r="K77" s="130" t="s">
        <v>130</v>
      </c>
      <c r="L77" s="132">
        <f t="shared" si="2"/>
        <v>25</v>
      </c>
      <c r="M77" s="132">
        <v>25</v>
      </c>
      <c r="N77" s="132">
        <f>SUM(M59:M65)</f>
        <v>-312</v>
      </c>
      <c r="O77" s="132">
        <v>25</v>
      </c>
      <c r="P77" s="132">
        <f>SUM(O66:O77)</f>
        <v>490</v>
      </c>
      <c r="Q77" s="133" t="s">
        <v>280</v>
      </c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</row>
    <row r="78" spans="1:41" ht="13.5" hidden="1">
      <c r="A78" s="123" t="s">
        <v>281</v>
      </c>
      <c r="B78" s="123">
        <v>16.7</v>
      </c>
      <c r="C78" s="123" t="s">
        <v>144</v>
      </c>
      <c r="D78" s="128" t="s">
        <v>129</v>
      </c>
      <c r="E78" s="123">
        <v>32365</v>
      </c>
      <c r="F78" s="123">
        <v>27650</v>
      </c>
      <c r="G78" s="128">
        <v>822</v>
      </c>
      <c r="H78" s="123" t="s">
        <v>130</v>
      </c>
      <c r="I78" s="123" t="s">
        <v>282</v>
      </c>
      <c r="J78" s="123">
        <v>66.6</v>
      </c>
      <c r="K78" s="123" t="s">
        <v>130</v>
      </c>
      <c r="L78">
        <f t="shared" si="2"/>
        <v>-36</v>
      </c>
      <c r="M78">
        <v>-36</v>
      </c>
      <c r="O78">
        <v>-36</v>
      </c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</row>
    <row r="79" spans="1:41" ht="13.5" hidden="1">
      <c r="A79" s="123" t="s">
        <v>283</v>
      </c>
      <c r="B79" s="123">
        <v>16.8</v>
      </c>
      <c r="C79" s="123" t="s">
        <v>144</v>
      </c>
      <c r="D79" s="128" t="s">
        <v>129</v>
      </c>
      <c r="E79" s="123">
        <v>32380</v>
      </c>
      <c r="F79" s="123">
        <v>27585</v>
      </c>
      <c r="G79" s="128">
        <v>785</v>
      </c>
      <c r="H79" s="123" t="s">
        <v>130</v>
      </c>
      <c r="I79" s="123" t="s">
        <v>284</v>
      </c>
      <c r="J79" s="123">
        <v>71.9</v>
      </c>
      <c r="K79" s="123" t="s">
        <v>130</v>
      </c>
      <c r="L79">
        <f t="shared" si="2"/>
        <v>-37</v>
      </c>
      <c r="M79">
        <v>-37</v>
      </c>
      <c r="O79">
        <v>-37</v>
      </c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</row>
    <row r="80" spans="1:41" ht="13.5" hidden="1">
      <c r="A80" s="123" t="s">
        <v>285</v>
      </c>
      <c r="B80" s="123">
        <v>16.8</v>
      </c>
      <c r="C80" s="123" t="s">
        <v>144</v>
      </c>
      <c r="D80" s="128" t="s">
        <v>129</v>
      </c>
      <c r="E80" s="123">
        <v>32440</v>
      </c>
      <c r="F80" s="123">
        <v>27545</v>
      </c>
      <c r="G80" s="128">
        <v>756</v>
      </c>
      <c r="H80" s="123" t="s">
        <v>130</v>
      </c>
      <c r="I80" s="123" t="s">
        <v>286</v>
      </c>
      <c r="J80" s="123">
        <v>42.6</v>
      </c>
      <c r="K80" s="123" t="s">
        <v>130</v>
      </c>
      <c r="L80">
        <f t="shared" si="2"/>
        <v>-29</v>
      </c>
      <c r="M80">
        <v>-29</v>
      </c>
      <c r="O80">
        <v>-29</v>
      </c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</row>
    <row r="81" spans="1:41" ht="13.5" hidden="1">
      <c r="A81" s="123" t="s">
        <v>287</v>
      </c>
      <c r="B81" s="123">
        <v>16.9</v>
      </c>
      <c r="C81" s="123" t="s">
        <v>144</v>
      </c>
      <c r="D81" s="128" t="s">
        <v>129</v>
      </c>
      <c r="E81" s="123">
        <v>32455</v>
      </c>
      <c r="F81" s="123">
        <v>27505</v>
      </c>
      <c r="G81" s="128">
        <v>745</v>
      </c>
      <c r="H81" s="123" t="s">
        <v>130</v>
      </c>
      <c r="I81" s="123" t="s">
        <v>266</v>
      </c>
      <c r="J81" s="123">
        <v>76.1</v>
      </c>
      <c r="K81" s="123" t="s">
        <v>130</v>
      </c>
      <c r="L81">
        <f t="shared" si="2"/>
        <v>-11</v>
      </c>
      <c r="M81">
        <v>-11</v>
      </c>
      <c r="O81">
        <v>-11</v>
      </c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</row>
    <row r="82" spans="1:41" ht="13.5" hidden="1">
      <c r="A82" s="123" t="s">
        <v>288</v>
      </c>
      <c r="B82" s="123">
        <v>17</v>
      </c>
      <c r="C82" s="123" t="s">
        <v>144</v>
      </c>
      <c r="D82" s="128" t="s">
        <v>129</v>
      </c>
      <c r="E82" s="123">
        <v>32520</v>
      </c>
      <c r="F82" s="123">
        <v>27465</v>
      </c>
      <c r="G82" s="128">
        <v>703</v>
      </c>
      <c r="H82" s="123" t="s">
        <v>130</v>
      </c>
      <c r="I82" s="123" t="s">
        <v>289</v>
      </c>
      <c r="J82" s="123">
        <v>91.1</v>
      </c>
      <c r="K82" s="123" t="s">
        <v>130</v>
      </c>
      <c r="L82">
        <f t="shared" si="2"/>
        <v>-42</v>
      </c>
      <c r="M82">
        <v>-42</v>
      </c>
      <c r="O82">
        <v>-42</v>
      </c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</row>
    <row r="83" spans="1:41" ht="13.5" hidden="1">
      <c r="A83" s="123" t="s">
        <v>290</v>
      </c>
      <c r="B83" s="123">
        <v>17.1</v>
      </c>
      <c r="C83" s="123" t="s">
        <v>144</v>
      </c>
      <c r="D83" s="128" t="s">
        <v>129</v>
      </c>
      <c r="E83" s="123">
        <v>32535</v>
      </c>
      <c r="F83" s="123">
        <v>27375</v>
      </c>
      <c r="G83" s="128">
        <v>679</v>
      </c>
      <c r="H83" s="123" t="s">
        <v>130</v>
      </c>
      <c r="I83" s="123" t="s">
        <v>291</v>
      </c>
      <c r="J83" s="123">
        <v>184</v>
      </c>
      <c r="K83" s="123" t="s">
        <v>130</v>
      </c>
      <c r="L83">
        <f t="shared" si="2"/>
        <v>-24</v>
      </c>
      <c r="M83">
        <v>-24</v>
      </c>
      <c r="O83">
        <v>-24</v>
      </c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</row>
    <row r="84" spans="1:41" ht="13.5" hidden="1">
      <c r="A84" s="123" t="s">
        <v>292</v>
      </c>
      <c r="B84" s="123">
        <v>17.2</v>
      </c>
      <c r="C84" s="123" t="s">
        <v>144</v>
      </c>
      <c r="D84" s="128" t="s">
        <v>129</v>
      </c>
      <c r="E84" s="123">
        <v>32605</v>
      </c>
      <c r="F84" s="123">
        <v>27205</v>
      </c>
      <c r="G84" s="128">
        <v>628</v>
      </c>
      <c r="H84" s="123" t="s">
        <v>130</v>
      </c>
      <c r="I84" s="123" t="s">
        <v>293</v>
      </c>
      <c r="J84" s="123">
        <v>141</v>
      </c>
      <c r="K84" s="123" t="s">
        <v>130</v>
      </c>
      <c r="L84">
        <f t="shared" si="2"/>
        <v>-51</v>
      </c>
      <c r="M84">
        <v>-51</v>
      </c>
      <c r="O84">
        <v>-51</v>
      </c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</row>
    <row r="85" spans="1:41" ht="13.5" hidden="1">
      <c r="A85" s="123" t="s">
        <v>294</v>
      </c>
      <c r="B85" s="123">
        <v>17.4</v>
      </c>
      <c r="C85" s="123" t="s">
        <v>144</v>
      </c>
      <c r="D85" s="128" t="s">
        <v>129</v>
      </c>
      <c r="E85" s="123">
        <v>32645</v>
      </c>
      <c r="F85" s="123">
        <v>27070</v>
      </c>
      <c r="G85" s="128">
        <v>604</v>
      </c>
      <c r="H85" s="123" t="s">
        <v>130</v>
      </c>
      <c r="I85" s="123" t="s">
        <v>295</v>
      </c>
      <c r="J85" s="123">
        <v>202</v>
      </c>
      <c r="K85" s="123" t="s">
        <v>130</v>
      </c>
      <c r="L85">
        <f t="shared" si="2"/>
        <v>-24</v>
      </c>
      <c r="M85">
        <v>-24</v>
      </c>
      <c r="O85">
        <v>-24</v>
      </c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</row>
    <row r="86" spans="1:41" ht="13.5" hidden="1">
      <c r="A86" s="123" t="s">
        <v>296</v>
      </c>
      <c r="B86" s="123">
        <v>17.6</v>
      </c>
      <c r="C86" s="123" t="s">
        <v>144</v>
      </c>
      <c r="D86" s="128" t="s">
        <v>129</v>
      </c>
      <c r="E86" s="123">
        <v>32615</v>
      </c>
      <c r="F86" s="123">
        <v>26870</v>
      </c>
      <c r="G86" s="128">
        <v>531</v>
      </c>
      <c r="H86" s="123" t="s">
        <v>130</v>
      </c>
      <c r="I86" s="123" t="s">
        <v>297</v>
      </c>
      <c r="J86" s="123">
        <v>130</v>
      </c>
      <c r="K86" s="123" t="s">
        <v>130</v>
      </c>
      <c r="L86">
        <f t="shared" si="2"/>
        <v>-73</v>
      </c>
      <c r="M86">
        <v>-73</v>
      </c>
      <c r="O86">
        <v>-73</v>
      </c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</row>
    <row r="87" spans="1:41" ht="13.5" hidden="1">
      <c r="A87" s="123" t="s">
        <v>298</v>
      </c>
      <c r="B87" s="123">
        <v>17.7</v>
      </c>
      <c r="C87" s="123" t="s">
        <v>144</v>
      </c>
      <c r="D87" s="128" t="s">
        <v>129</v>
      </c>
      <c r="E87" s="123">
        <v>32650</v>
      </c>
      <c r="F87" s="123">
        <v>26745</v>
      </c>
      <c r="G87" s="128">
        <v>493</v>
      </c>
      <c r="H87" s="123" t="s">
        <v>130</v>
      </c>
      <c r="I87" s="123" t="s">
        <v>255</v>
      </c>
      <c r="J87" s="123">
        <v>77.9</v>
      </c>
      <c r="K87" s="123" t="s">
        <v>130</v>
      </c>
      <c r="L87">
        <f t="shared" si="2"/>
        <v>-38</v>
      </c>
      <c r="M87">
        <v>-38</v>
      </c>
      <c r="O87">
        <v>-38</v>
      </c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</row>
    <row r="88" spans="1:41" ht="13.5" hidden="1">
      <c r="A88" s="123" t="s">
        <v>299</v>
      </c>
      <c r="B88" s="123">
        <v>17.8</v>
      </c>
      <c r="C88" s="123" t="s">
        <v>144</v>
      </c>
      <c r="D88" s="128" t="s">
        <v>129</v>
      </c>
      <c r="E88" s="123">
        <v>32710</v>
      </c>
      <c r="F88" s="123">
        <v>26695</v>
      </c>
      <c r="G88" s="128">
        <v>470</v>
      </c>
      <c r="H88" s="123" t="s">
        <v>130</v>
      </c>
      <c r="I88" s="123" t="s">
        <v>300</v>
      </c>
      <c r="J88" s="123">
        <v>103</v>
      </c>
      <c r="K88" s="123" t="s">
        <v>130</v>
      </c>
      <c r="L88">
        <f t="shared" si="2"/>
        <v>-23</v>
      </c>
      <c r="M88">
        <v>-23</v>
      </c>
      <c r="O88">
        <v>-23</v>
      </c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</row>
    <row r="89" spans="1:41" ht="13.5" hidden="1">
      <c r="A89" s="123" t="s">
        <v>301</v>
      </c>
      <c r="B89" s="123">
        <v>17.9</v>
      </c>
      <c r="C89" s="123" t="s">
        <v>144</v>
      </c>
      <c r="D89" s="128" t="s">
        <v>129</v>
      </c>
      <c r="E89" s="123">
        <v>32645</v>
      </c>
      <c r="F89" s="123">
        <v>26615</v>
      </c>
      <c r="G89" s="128">
        <v>432</v>
      </c>
      <c r="H89" s="123" t="s">
        <v>130</v>
      </c>
      <c r="I89" s="123" t="s">
        <v>302</v>
      </c>
      <c r="J89" s="123">
        <v>85.8</v>
      </c>
      <c r="K89" s="123" t="s">
        <v>130</v>
      </c>
      <c r="L89">
        <f t="shared" si="2"/>
        <v>-38</v>
      </c>
      <c r="M89">
        <v>-38</v>
      </c>
      <c r="O89">
        <v>-38</v>
      </c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</row>
    <row r="90" spans="1:41" ht="13.5" hidden="1">
      <c r="A90" s="123" t="s">
        <v>303</v>
      </c>
      <c r="B90" s="123">
        <v>18</v>
      </c>
      <c r="C90" s="123" t="s">
        <v>144</v>
      </c>
      <c r="D90" s="128" t="s">
        <v>129</v>
      </c>
      <c r="E90" s="123">
        <v>32595</v>
      </c>
      <c r="F90" s="123">
        <v>26545</v>
      </c>
      <c r="G90" s="128">
        <v>399</v>
      </c>
      <c r="H90" s="123" t="s">
        <v>130</v>
      </c>
      <c r="I90" s="123" t="s">
        <v>304</v>
      </c>
      <c r="J90" s="123">
        <v>75.9</v>
      </c>
      <c r="K90" s="123" t="s">
        <v>130</v>
      </c>
      <c r="L90">
        <f t="shared" si="2"/>
        <v>-33</v>
      </c>
      <c r="M90">
        <v>-33</v>
      </c>
      <c r="O90">
        <v>-33</v>
      </c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</row>
    <row r="91" spans="1:41" ht="13.5" hidden="1">
      <c r="A91" s="123" t="s">
        <v>305</v>
      </c>
      <c r="B91" s="123">
        <v>18.1</v>
      </c>
      <c r="C91" s="123" t="s">
        <v>144</v>
      </c>
      <c r="D91" s="128" t="s">
        <v>129</v>
      </c>
      <c r="E91" s="123">
        <v>32525</v>
      </c>
      <c r="F91" s="123">
        <v>26515</v>
      </c>
      <c r="G91" s="128">
        <v>357</v>
      </c>
      <c r="H91" s="123" t="s">
        <v>130</v>
      </c>
      <c r="I91" s="123" t="s">
        <v>306</v>
      </c>
      <c r="J91" s="123">
        <v>164</v>
      </c>
      <c r="K91" s="123" t="s">
        <v>130</v>
      </c>
      <c r="L91">
        <f t="shared" si="2"/>
        <v>-42</v>
      </c>
      <c r="M91">
        <v>-42</v>
      </c>
      <c r="O91">
        <v>-42</v>
      </c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</row>
    <row r="92" spans="1:41" ht="13.5" hidden="1">
      <c r="A92" s="123" t="s">
        <v>307</v>
      </c>
      <c r="B92" s="123">
        <v>18.2</v>
      </c>
      <c r="C92" s="123" t="s">
        <v>144</v>
      </c>
      <c r="D92" s="128" t="s">
        <v>129</v>
      </c>
      <c r="E92" s="123">
        <v>32490</v>
      </c>
      <c r="F92" s="123">
        <v>26355</v>
      </c>
      <c r="G92" s="128">
        <v>289</v>
      </c>
      <c r="H92" s="123" t="s">
        <v>130</v>
      </c>
      <c r="I92" s="123" t="s">
        <v>308</v>
      </c>
      <c r="J92" s="123">
        <v>147</v>
      </c>
      <c r="K92" s="123" t="s">
        <v>130</v>
      </c>
      <c r="L92">
        <f t="shared" si="2"/>
        <v>-68</v>
      </c>
      <c r="M92">
        <v>-68</v>
      </c>
      <c r="O92">
        <v>-68</v>
      </c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</row>
    <row r="93" spans="1:41" ht="13.5" hidden="1">
      <c r="A93" s="123" t="s">
        <v>309</v>
      </c>
      <c r="B93" s="123">
        <v>18.4</v>
      </c>
      <c r="C93" s="123" t="s">
        <v>144</v>
      </c>
      <c r="D93" s="128" t="s">
        <v>129</v>
      </c>
      <c r="E93" s="123">
        <v>32445</v>
      </c>
      <c r="F93" s="123">
        <v>26215</v>
      </c>
      <c r="G93" s="128">
        <v>242</v>
      </c>
      <c r="H93" s="123" t="s">
        <v>130</v>
      </c>
      <c r="I93" s="123" t="s">
        <v>310</v>
      </c>
      <c r="J93" s="123">
        <v>134</v>
      </c>
      <c r="K93" s="123" t="s">
        <v>130</v>
      </c>
      <c r="L93">
        <f t="shared" si="2"/>
        <v>-47</v>
      </c>
      <c r="M93">
        <v>-47</v>
      </c>
      <c r="O93">
        <v>-47</v>
      </c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</row>
    <row r="94" spans="1:41" ht="13.5" hidden="1">
      <c r="A94" s="123" t="s">
        <v>311</v>
      </c>
      <c r="B94" s="123">
        <v>18.5</v>
      </c>
      <c r="C94" s="123" t="s">
        <v>144</v>
      </c>
      <c r="D94" s="128" t="s">
        <v>129</v>
      </c>
      <c r="E94" s="123">
        <v>32495</v>
      </c>
      <c r="F94" s="123">
        <v>26090</v>
      </c>
      <c r="G94" s="128">
        <v>216</v>
      </c>
      <c r="H94" s="123" t="s">
        <v>130</v>
      </c>
      <c r="I94" s="123" t="s">
        <v>252</v>
      </c>
      <c r="J94" s="123">
        <v>185</v>
      </c>
      <c r="K94" s="123" t="s">
        <v>130</v>
      </c>
      <c r="L94">
        <f t="shared" si="2"/>
        <v>-26</v>
      </c>
      <c r="M94">
        <v>-26</v>
      </c>
      <c r="O94">
        <v>-26</v>
      </c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</row>
    <row r="95" spans="1:41" ht="13.5" hidden="1">
      <c r="A95" s="123" t="s">
        <v>312</v>
      </c>
      <c r="B95" s="123">
        <v>18.7</v>
      </c>
      <c r="C95" s="123" t="s">
        <v>144</v>
      </c>
      <c r="D95" s="128" t="s">
        <v>129</v>
      </c>
      <c r="E95" s="123">
        <v>32640</v>
      </c>
      <c r="F95" s="123">
        <v>25975</v>
      </c>
      <c r="G95" s="128">
        <v>187</v>
      </c>
      <c r="H95" s="123" t="s">
        <v>130</v>
      </c>
      <c r="I95" s="123" t="s">
        <v>313</v>
      </c>
      <c r="J95" s="123">
        <v>121</v>
      </c>
      <c r="K95" s="123" t="s">
        <v>130</v>
      </c>
      <c r="L95">
        <f t="shared" si="2"/>
        <v>-29</v>
      </c>
      <c r="M95">
        <v>-29</v>
      </c>
      <c r="O95">
        <v>-29</v>
      </c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</row>
    <row r="96" spans="1:41" s="125" customFormat="1" ht="13.5">
      <c r="A96" s="124" t="s">
        <v>314</v>
      </c>
      <c r="B96" s="124">
        <v>18.8</v>
      </c>
      <c r="C96" s="124" t="s">
        <v>144</v>
      </c>
      <c r="D96" s="126" t="s">
        <v>129</v>
      </c>
      <c r="E96" s="124">
        <v>32625</v>
      </c>
      <c r="F96" s="124">
        <v>25855</v>
      </c>
      <c r="G96" s="126">
        <v>177</v>
      </c>
      <c r="H96" s="124" t="s">
        <v>130</v>
      </c>
      <c r="L96" s="125">
        <f t="shared" si="2"/>
        <v>-10</v>
      </c>
      <c r="M96" s="125">
        <v>-10</v>
      </c>
      <c r="N96" s="125">
        <f>SUM(M78:M96)</f>
        <v>-681</v>
      </c>
      <c r="O96" s="125">
        <v>-10</v>
      </c>
      <c r="Q96" s="127" t="s">
        <v>315</v>
      </c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</row>
    <row r="97" spans="2:41" s="134" customFormat="1" ht="12.75">
      <c r="B97" s="134" t="s">
        <v>120</v>
      </c>
      <c r="D97" s="135"/>
      <c r="G97" s="135"/>
      <c r="L97" s="134">
        <f t="shared" si="2"/>
        <v>-177</v>
      </c>
      <c r="M97" s="134">
        <v>-177</v>
      </c>
      <c r="N97" s="134">
        <f>N96+N77+N58+N46</f>
        <v>-1463</v>
      </c>
      <c r="O97" s="134">
        <f>O96+O77+O58+O46</f>
        <v>80</v>
      </c>
      <c r="P97" s="134">
        <f>P96+P77+P58+P46</f>
        <v>1555</v>
      </c>
      <c r="Q97" s="135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</row>
    <row r="98" spans="2:41" ht="36" customHeight="1">
      <c r="B98" s="121" t="s">
        <v>316</v>
      </c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</row>
    <row r="99" spans="1:41" ht="13.5" hidden="1">
      <c r="A99" s="123" t="s">
        <v>121</v>
      </c>
      <c r="B99" s="123" t="s">
        <v>317</v>
      </c>
      <c r="C99" s="123" t="s">
        <v>122</v>
      </c>
      <c r="D99" s="128" t="s">
        <v>123</v>
      </c>
      <c r="E99" s="123" t="s">
        <v>124</v>
      </c>
      <c r="F99" s="123" t="s">
        <v>125</v>
      </c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</row>
    <row r="100" spans="1:41" ht="13.5" hidden="1">
      <c r="A100" s="123" t="s">
        <v>314</v>
      </c>
      <c r="B100" s="123">
        <v>0</v>
      </c>
      <c r="D100" s="128" t="s">
        <v>129</v>
      </c>
      <c r="E100" s="123">
        <v>32625</v>
      </c>
      <c r="F100" s="123">
        <v>25855</v>
      </c>
      <c r="G100" s="128">
        <v>177</v>
      </c>
      <c r="H100" s="123" t="s">
        <v>130</v>
      </c>
      <c r="I100" s="123" t="s">
        <v>318</v>
      </c>
      <c r="J100" s="123">
        <v>326</v>
      </c>
      <c r="K100" s="123" t="s">
        <v>130</v>
      </c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</row>
    <row r="101" spans="1:41" ht="13.5" hidden="1">
      <c r="A101" s="123" t="s">
        <v>133</v>
      </c>
      <c r="B101" s="123">
        <v>326</v>
      </c>
      <c r="C101" s="123" t="s">
        <v>130</v>
      </c>
      <c r="D101" s="128" t="s">
        <v>129</v>
      </c>
      <c r="E101" s="123">
        <v>32475</v>
      </c>
      <c r="F101" s="123">
        <v>25565</v>
      </c>
      <c r="G101" s="128">
        <v>158</v>
      </c>
      <c r="H101" s="123" t="s">
        <v>130</v>
      </c>
      <c r="I101" s="123" t="s">
        <v>319</v>
      </c>
      <c r="J101" s="123">
        <v>101</v>
      </c>
      <c r="K101" s="123" t="s">
        <v>130</v>
      </c>
      <c r="L101">
        <f aca="true" t="shared" si="3" ref="L101:L132">G101-G100</f>
        <v>-19</v>
      </c>
      <c r="M101">
        <v>-19</v>
      </c>
      <c r="O101">
        <v>-19</v>
      </c>
      <c r="Q101" s="128" t="s">
        <v>137</v>
      </c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</row>
    <row r="102" spans="1:41" ht="13.5" hidden="1">
      <c r="A102" s="123" t="s">
        <v>135</v>
      </c>
      <c r="B102" s="123">
        <v>427</v>
      </c>
      <c r="C102" s="123" t="s">
        <v>130</v>
      </c>
      <c r="D102" s="128" t="s">
        <v>129</v>
      </c>
      <c r="E102" s="123">
        <v>32440</v>
      </c>
      <c r="F102" s="123">
        <v>25470</v>
      </c>
      <c r="G102" s="128">
        <v>149</v>
      </c>
      <c r="H102" s="123" t="s">
        <v>130</v>
      </c>
      <c r="I102" s="123" t="s">
        <v>255</v>
      </c>
      <c r="J102" s="123">
        <v>91.9</v>
      </c>
      <c r="K102" s="123" t="s">
        <v>130</v>
      </c>
      <c r="L102">
        <f t="shared" si="3"/>
        <v>-9</v>
      </c>
      <c r="M102">
        <v>-9</v>
      </c>
      <c r="O102">
        <v>-9</v>
      </c>
      <c r="Q102" s="128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</row>
    <row r="103" spans="1:41" ht="13.5" hidden="1">
      <c r="A103" s="123" t="s">
        <v>138</v>
      </c>
      <c r="B103" s="123">
        <v>519</v>
      </c>
      <c r="C103" s="123" t="s">
        <v>130</v>
      </c>
      <c r="D103" s="128" t="s">
        <v>129</v>
      </c>
      <c r="E103" s="123">
        <v>32510</v>
      </c>
      <c r="F103" s="123">
        <v>25410</v>
      </c>
      <c r="G103" s="128">
        <v>147</v>
      </c>
      <c r="H103" s="123" t="s">
        <v>130</v>
      </c>
      <c r="I103" s="123" t="s">
        <v>320</v>
      </c>
      <c r="J103" s="123">
        <v>60</v>
      </c>
      <c r="K103" s="123" t="s">
        <v>130</v>
      </c>
      <c r="L103">
        <f t="shared" si="3"/>
        <v>-2</v>
      </c>
      <c r="M103">
        <v>-2</v>
      </c>
      <c r="O103">
        <v>-2</v>
      </c>
      <c r="Q103" s="128" t="s">
        <v>142</v>
      </c>
      <c r="R103" s="123" t="s">
        <v>143</v>
      </c>
      <c r="S103" s="137">
        <v>22.4</v>
      </c>
      <c r="T103" s="137" t="s">
        <v>144</v>
      </c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</row>
    <row r="104" spans="1:41" ht="13.5" hidden="1">
      <c r="A104" s="123" t="s">
        <v>140</v>
      </c>
      <c r="B104" s="123">
        <v>579</v>
      </c>
      <c r="C104" s="123" t="s">
        <v>130</v>
      </c>
      <c r="D104" s="128" t="s">
        <v>129</v>
      </c>
      <c r="E104" s="123">
        <v>32465</v>
      </c>
      <c r="F104" s="123">
        <v>25370</v>
      </c>
      <c r="G104" s="128">
        <v>146</v>
      </c>
      <c r="H104" s="123" t="s">
        <v>130</v>
      </c>
      <c r="I104" s="123" t="s">
        <v>310</v>
      </c>
      <c r="J104" s="123">
        <v>134</v>
      </c>
      <c r="K104" s="123" t="s">
        <v>130</v>
      </c>
      <c r="L104">
        <f t="shared" si="3"/>
        <v>-1</v>
      </c>
      <c r="M104">
        <v>-1</v>
      </c>
      <c r="O104">
        <v>-1</v>
      </c>
      <c r="Q104" s="128" t="s">
        <v>147</v>
      </c>
      <c r="R104" s="123" t="s">
        <v>148</v>
      </c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</row>
    <row r="105" spans="1:41" ht="13.5" hidden="1">
      <c r="A105" s="123" t="s">
        <v>145</v>
      </c>
      <c r="B105" s="123">
        <v>713</v>
      </c>
      <c r="C105" s="123" t="s">
        <v>130</v>
      </c>
      <c r="D105" s="128" t="s">
        <v>129</v>
      </c>
      <c r="E105" s="123">
        <v>32515</v>
      </c>
      <c r="F105" s="123">
        <v>25245</v>
      </c>
      <c r="G105" s="128">
        <v>142</v>
      </c>
      <c r="H105" s="123" t="s">
        <v>130</v>
      </c>
      <c r="I105" s="123" t="s">
        <v>289</v>
      </c>
      <c r="J105" s="123">
        <v>177</v>
      </c>
      <c r="K105" s="123" t="s">
        <v>130</v>
      </c>
      <c r="L105">
        <f t="shared" si="3"/>
        <v>-4</v>
      </c>
      <c r="M105">
        <v>-4</v>
      </c>
      <c r="O105">
        <v>-4</v>
      </c>
      <c r="Q105" s="128" t="s">
        <v>142</v>
      </c>
      <c r="R105" s="123" t="s">
        <v>151</v>
      </c>
      <c r="S105" s="137">
        <v>1791</v>
      </c>
      <c r="T105" s="137" t="s">
        <v>130</v>
      </c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</row>
    <row r="106" spans="1:41" ht="13.5" hidden="1">
      <c r="A106" s="123" t="s">
        <v>149</v>
      </c>
      <c r="B106" s="123">
        <v>891</v>
      </c>
      <c r="C106" s="123" t="s">
        <v>130</v>
      </c>
      <c r="D106" s="128" t="s">
        <v>129</v>
      </c>
      <c r="E106" s="123">
        <v>32545</v>
      </c>
      <c r="F106" s="123">
        <v>25070</v>
      </c>
      <c r="G106" s="128">
        <v>140</v>
      </c>
      <c r="H106" s="123" t="s">
        <v>130</v>
      </c>
      <c r="I106" s="123" t="s">
        <v>321</v>
      </c>
      <c r="J106" s="123">
        <v>180</v>
      </c>
      <c r="K106" s="123" t="s">
        <v>130</v>
      </c>
      <c r="L106">
        <f t="shared" si="3"/>
        <v>-2</v>
      </c>
      <c r="M106">
        <v>-2</v>
      </c>
      <c r="O106">
        <v>-2</v>
      </c>
      <c r="Q106" s="128" t="s">
        <v>142</v>
      </c>
      <c r="R106" s="123" t="s">
        <v>154</v>
      </c>
      <c r="S106" s="137">
        <v>1733</v>
      </c>
      <c r="T106" s="137" t="s">
        <v>130</v>
      </c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</row>
    <row r="107" spans="1:41" ht="13.5" hidden="1">
      <c r="A107" s="123" t="s">
        <v>152</v>
      </c>
      <c r="B107" s="123">
        <v>1.07</v>
      </c>
      <c r="C107" s="123" t="s">
        <v>144</v>
      </c>
      <c r="D107" s="128" t="s">
        <v>129</v>
      </c>
      <c r="E107" s="123">
        <v>32720</v>
      </c>
      <c r="F107" s="123">
        <v>25025</v>
      </c>
      <c r="G107" s="128">
        <v>142</v>
      </c>
      <c r="H107" s="123" t="s">
        <v>130</v>
      </c>
      <c r="I107" s="123" t="s">
        <v>255</v>
      </c>
      <c r="J107" s="123">
        <v>237</v>
      </c>
      <c r="K107" s="123" t="s">
        <v>130</v>
      </c>
      <c r="L107">
        <f t="shared" si="3"/>
        <v>2</v>
      </c>
      <c r="M107">
        <v>2</v>
      </c>
      <c r="O107">
        <v>2</v>
      </c>
      <c r="Q107" s="128" t="s">
        <v>157</v>
      </c>
      <c r="R107" s="123" t="s">
        <v>158</v>
      </c>
      <c r="S107" s="148">
        <v>0.22777777777777777</v>
      </c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</row>
    <row r="108" spans="1:41" ht="13.5" hidden="1">
      <c r="A108" s="123" t="s">
        <v>155</v>
      </c>
      <c r="B108" s="123">
        <v>1.31</v>
      </c>
      <c r="C108" s="123" t="s">
        <v>144</v>
      </c>
      <c r="D108" s="128" t="s">
        <v>129</v>
      </c>
      <c r="E108" s="123">
        <v>32900</v>
      </c>
      <c r="F108" s="123">
        <v>24870</v>
      </c>
      <c r="G108" s="128">
        <v>168</v>
      </c>
      <c r="H108" s="123" t="s">
        <v>130</v>
      </c>
      <c r="I108" s="123" t="s">
        <v>181</v>
      </c>
      <c r="J108" s="123">
        <v>102</v>
      </c>
      <c r="K108" s="123" t="s">
        <v>130</v>
      </c>
      <c r="L108">
        <f t="shared" si="3"/>
        <v>26</v>
      </c>
      <c r="M108">
        <v>26</v>
      </c>
      <c r="O108">
        <v>26</v>
      </c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</row>
    <row r="109" spans="1:41" ht="13.5" hidden="1">
      <c r="A109" s="123" t="s">
        <v>159</v>
      </c>
      <c r="B109" s="123">
        <v>1.41</v>
      </c>
      <c r="C109" s="123" t="s">
        <v>144</v>
      </c>
      <c r="D109" s="128" t="s">
        <v>129</v>
      </c>
      <c r="E109" s="123">
        <v>33000</v>
      </c>
      <c r="F109" s="123">
        <v>24850</v>
      </c>
      <c r="G109" s="128">
        <v>176</v>
      </c>
      <c r="H109" s="123" t="s">
        <v>130</v>
      </c>
      <c r="I109" s="123" t="s">
        <v>322</v>
      </c>
      <c r="J109" s="123">
        <v>200</v>
      </c>
      <c r="K109" s="123" t="s">
        <v>130</v>
      </c>
      <c r="L109">
        <f t="shared" si="3"/>
        <v>8</v>
      </c>
      <c r="M109">
        <v>8</v>
      </c>
      <c r="O109">
        <v>8</v>
      </c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</row>
    <row r="110" spans="1:41" ht="13.5" hidden="1">
      <c r="A110" s="123" t="s">
        <v>161</v>
      </c>
      <c r="B110" s="123">
        <v>1.61</v>
      </c>
      <c r="C110" s="123" t="s">
        <v>144</v>
      </c>
      <c r="D110" s="128" t="s">
        <v>129</v>
      </c>
      <c r="E110" s="123">
        <v>33065</v>
      </c>
      <c r="F110" s="123">
        <v>24660</v>
      </c>
      <c r="G110" s="128">
        <v>189</v>
      </c>
      <c r="H110" s="123" t="s">
        <v>130</v>
      </c>
      <c r="I110" s="123" t="s">
        <v>323</v>
      </c>
      <c r="J110" s="123">
        <v>193</v>
      </c>
      <c r="K110" s="123" t="s">
        <v>130</v>
      </c>
      <c r="L110">
        <f t="shared" si="3"/>
        <v>13</v>
      </c>
      <c r="M110">
        <v>13</v>
      </c>
      <c r="O110">
        <v>13</v>
      </c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</row>
    <row r="111" spans="1:41" ht="13.5" hidden="1">
      <c r="A111" s="123" t="s">
        <v>163</v>
      </c>
      <c r="B111" s="123">
        <v>1.8</v>
      </c>
      <c r="C111" s="123" t="s">
        <v>144</v>
      </c>
      <c r="D111" s="128" t="s">
        <v>129</v>
      </c>
      <c r="E111" s="123">
        <v>33100</v>
      </c>
      <c r="F111" s="123">
        <v>24470</v>
      </c>
      <c r="G111" s="128">
        <v>210</v>
      </c>
      <c r="H111" s="123" t="s">
        <v>130</v>
      </c>
      <c r="I111" s="123" t="s">
        <v>324</v>
      </c>
      <c r="J111" s="123">
        <v>195</v>
      </c>
      <c r="K111" s="123" t="s">
        <v>130</v>
      </c>
      <c r="L111">
        <f t="shared" si="3"/>
        <v>21</v>
      </c>
      <c r="M111">
        <v>21</v>
      </c>
      <c r="O111">
        <v>21</v>
      </c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</row>
    <row r="112" spans="1:41" ht="13.5" hidden="1">
      <c r="A112" s="123" t="s">
        <v>165</v>
      </c>
      <c r="B112" s="123">
        <v>2</v>
      </c>
      <c r="C112" s="123" t="s">
        <v>144</v>
      </c>
      <c r="D112" s="128" t="s">
        <v>129</v>
      </c>
      <c r="E112" s="123">
        <v>33110</v>
      </c>
      <c r="F112" s="123">
        <v>24275</v>
      </c>
      <c r="G112" s="128">
        <v>236</v>
      </c>
      <c r="H112" s="123" t="s">
        <v>130</v>
      </c>
      <c r="I112" s="123" t="s">
        <v>325</v>
      </c>
      <c r="J112" s="123">
        <v>191</v>
      </c>
      <c r="K112" s="123" t="s">
        <v>130</v>
      </c>
      <c r="L112">
        <f t="shared" si="3"/>
        <v>26</v>
      </c>
      <c r="M112">
        <v>26</v>
      </c>
      <c r="O112">
        <v>26</v>
      </c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</row>
    <row r="113" spans="1:41" ht="13.5" hidden="1">
      <c r="A113" s="123" t="s">
        <v>166</v>
      </c>
      <c r="B113" s="123">
        <v>2.19</v>
      </c>
      <c r="C113" s="123" t="s">
        <v>144</v>
      </c>
      <c r="D113" s="128" t="s">
        <v>129</v>
      </c>
      <c r="E113" s="123">
        <v>33175</v>
      </c>
      <c r="F113" s="123">
        <v>24095</v>
      </c>
      <c r="G113" s="128">
        <v>266</v>
      </c>
      <c r="H113" s="123" t="s">
        <v>130</v>
      </c>
      <c r="I113" s="123" t="s">
        <v>310</v>
      </c>
      <c r="J113" s="123">
        <v>253</v>
      </c>
      <c r="K113" s="123" t="s">
        <v>130</v>
      </c>
      <c r="L113">
        <f t="shared" si="3"/>
        <v>30</v>
      </c>
      <c r="M113">
        <v>30</v>
      </c>
      <c r="O113">
        <v>30</v>
      </c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</row>
    <row r="114" spans="1:41" ht="13.5" hidden="1">
      <c r="A114" s="123" t="s">
        <v>168</v>
      </c>
      <c r="B114" s="123">
        <v>2.44</v>
      </c>
      <c r="C114" s="123" t="s">
        <v>144</v>
      </c>
      <c r="D114" s="128" t="s">
        <v>129</v>
      </c>
      <c r="E114" s="123">
        <v>33270</v>
      </c>
      <c r="F114" s="123">
        <v>23860</v>
      </c>
      <c r="G114" s="128">
        <v>318</v>
      </c>
      <c r="H114" s="123" t="s">
        <v>130</v>
      </c>
      <c r="I114" s="123" t="s">
        <v>326</v>
      </c>
      <c r="J114" s="123">
        <v>261</v>
      </c>
      <c r="K114" s="123" t="s">
        <v>130</v>
      </c>
      <c r="L114">
        <f t="shared" si="3"/>
        <v>52</v>
      </c>
      <c r="M114">
        <v>52</v>
      </c>
      <c r="O114">
        <v>52</v>
      </c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</row>
    <row r="115" spans="1:41" ht="13.5" hidden="1">
      <c r="A115" s="123" t="s">
        <v>170</v>
      </c>
      <c r="B115" s="123">
        <v>2.7</v>
      </c>
      <c r="C115" s="123" t="s">
        <v>144</v>
      </c>
      <c r="D115" s="128" t="s">
        <v>129</v>
      </c>
      <c r="E115" s="123">
        <v>33375</v>
      </c>
      <c r="F115" s="123">
        <v>23620</v>
      </c>
      <c r="G115" s="128">
        <v>349</v>
      </c>
      <c r="H115" s="123" t="s">
        <v>130</v>
      </c>
      <c r="I115" s="123" t="s">
        <v>286</v>
      </c>
      <c r="J115" s="123">
        <v>251</v>
      </c>
      <c r="K115" s="123" t="s">
        <v>130</v>
      </c>
      <c r="L115">
        <f t="shared" si="3"/>
        <v>31</v>
      </c>
      <c r="M115">
        <v>31</v>
      </c>
      <c r="O115">
        <v>31</v>
      </c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</row>
    <row r="116" spans="1:41" ht="13.5" hidden="1">
      <c r="A116" s="123" t="s">
        <v>172</v>
      </c>
      <c r="B116" s="123">
        <v>2.95</v>
      </c>
      <c r="C116" s="123" t="s">
        <v>144</v>
      </c>
      <c r="D116" s="128" t="s">
        <v>129</v>
      </c>
      <c r="E116" s="123">
        <v>33465</v>
      </c>
      <c r="F116" s="123">
        <v>23385</v>
      </c>
      <c r="G116" s="128">
        <v>423</v>
      </c>
      <c r="H116" s="123" t="s">
        <v>130</v>
      </c>
      <c r="I116" s="123" t="s">
        <v>327</v>
      </c>
      <c r="J116" s="123">
        <v>190</v>
      </c>
      <c r="K116" s="123" t="s">
        <v>130</v>
      </c>
      <c r="L116">
        <f t="shared" si="3"/>
        <v>74</v>
      </c>
      <c r="M116">
        <v>74</v>
      </c>
      <c r="O116">
        <v>74</v>
      </c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</row>
    <row r="117" spans="1:41" ht="13.5" hidden="1">
      <c r="A117" s="123" t="s">
        <v>174</v>
      </c>
      <c r="B117" s="123">
        <v>3.14</v>
      </c>
      <c r="C117" s="123" t="s">
        <v>144</v>
      </c>
      <c r="D117" s="128" t="s">
        <v>129</v>
      </c>
      <c r="E117" s="123">
        <v>33600</v>
      </c>
      <c r="F117" s="123">
        <v>23250</v>
      </c>
      <c r="G117" s="128">
        <v>509</v>
      </c>
      <c r="H117" s="123" t="s">
        <v>130</v>
      </c>
      <c r="I117" s="123" t="s">
        <v>310</v>
      </c>
      <c r="J117" s="123">
        <v>96.4</v>
      </c>
      <c r="K117" s="123" t="s">
        <v>130</v>
      </c>
      <c r="L117">
        <f t="shared" si="3"/>
        <v>86</v>
      </c>
      <c r="M117">
        <v>86</v>
      </c>
      <c r="O117">
        <v>86</v>
      </c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</row>
    <row r="118" spans="1:41" ht="13.5" hidden="1">
      <c r="A118" s="123" t="s">
        <v>176</v>
      </c>
      <c r="B118" s="123">
        <v>3.24</v>
      </c>
      <c r="C118" s="123" t="s">
        <v>144</v>
      </c>
      <c r="D118" s="128" t="s">
        <v>129</v>
      </c>
      <c r="E118" s="123">
        <v>33635</v>
      </c>
      <c r="F118" s="123">
        <v>23160</v>
      </c>
      <c r="G118" s="128">
        <v>552</v>
      </c>
      <c r="H118" s="123" t="s">
        <v>130</v>
      </c>
      <c r="I118" s="123" t="s">
        <v>324</v>
      </c>
      <c r="J118" s="123">
        <v>130</v>
      </c>
      <c r="K118" s="123" t="s">
        <v>130</v>
      </c>
      <c r="L118">
        <f t="shared" si="3"/>
        <v>43</v>
      </c>
      <c r="M118">
        <v>43</v>
      </c>
      <c r="O118">
        <v>43</v>
      </c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</row>
    <row r="119" spans="1:41" ht="13.5" hidden="1">
      <c r="A119" s="123" t="s">
        <v>178</v>
      </c>
      <c r="B119" s="123">
        <v>3.37</v>
      </c>
      <c r="C119" s="123" t="s">
        <v>144</v>
      </c>
      <c r="D119" s="128" t="s">
        <v>129</v>
      </c>
      <c r="E119" s="123">
        <v>33640</v>
      </c>
      <c r="F119" s="123">
        <v>23030</v>
      </c>
      <c r="G119" s="128">
        <v>609</v>
      </c>
      <c r="H119" s="123" t="s">
        <v>130</v>
      </c>
      <c r="I119" s="123" t="s">
        <v>328</v>
      </c>
      <c r="J119" s="123">
        <v>213</v>
      </c>
      <c r="K119" s="123" t="s">
        <v>130</v>
      </c>
      <c r="L119">
        <f t="shared" si="3"/>
        <v>57</v>
      </c>
      <c r="M119">
        <v>57</v>
      </c>
      <c r="O119">
        <v>57</v>
      </c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</row>
    <row r="120" spans="1:41" ht="13.5" hidden="1">
      <c r="A120" s="123" t="s">
        <v>180</v>
      </c>
      <c r="B120" s="123">
        <v>3.58</v>
      </c>
      <c r="C120" s="123" t="s">
        <v>144</v>
      </c>
      <c r="D120" s="128" t="s">
        <v>129</v>
      </c>
      <c r="E120" s="123">
        <v>33525</v>
      </c>
      <c r="F120" s="123">
        <v>22850</v>
      </c>
      <c r="G120" s="128">
        <v>668</v>
      </c>
      <c r="H120" s="123" t="s">
        <v>130</v>
      </c>
      <c r="I120" s="123" t="s">
        <v>329</v>
      </c>
      <c r="J120" s="123">
        <v>321</v>
      </c>
      <c r="K120" s="123" t="s">
        <v>130</v>
      </c>
      <c r="L120">
        <f t="shared" si="3"/>
        <v>59</v>
      </c>
      <c r="M120">
        <v>59</v>
      </c>
      <c r="O120">
        <v>59</v>
      </c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</row>
    <row r="121" spans="1:41" s="132" customFormat="1" ht="13.5">
      <c r="A121" s="130" t="s">
        <v>182</v>
      </c>
      <c r="B121" s="130">
        <v>3.91</v>
      </c>
      <c r="C121" s="130" t="s">
        <v>144</v>
      </c>
      <c r="D121" s="131" t="s">
        <v>129</v>
      </c>
      <c r="E121" s="130">
        <v>33385</v>
      </c>
      <c r="F121" s="130">
        <v>22560</v>
      </c>
      <c r="G121" s="131">
        <v>720</v>
      </c>
      <c r="H121" s="130" t="s">
        <v>130</v>
      </c>
      <c r="I121" s="130" t="s">
        <v>330</v>
      </c>
      <c r="J121" s="130">
        <v>501</v>
      </c>
      <c r="K121" s="130" t="s">
        <v>130</v>
      </c>
      <c r="L121" s="132">
        <f t="shared" si="3"/>
        <v>52</v>
      </c>
      <c r="M121" s="132">
        <v>52</v>
      </c>
      <c r="N121" s="132">
        <f>SUM(M102:M106)</f>
        <v>-18</v>
      </c>
      <c r="O121" s="132">
        <v>52</v>
      </c>
      <c r="P121" s="132">
        <f>SUM(O107:O121)</f>
        <v>580</v>
      </c>
      <c r="Q121" s="133" t="s">
        <v>331</v>
      </c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</row>
    <row r="122" spans="1:41" ht="13.5" hidden="1">
      <c r="A122" s="123" t="s">
        <v>184</v>
      </c>
      <c r="B122" s="123">
        <v>4.41</v>
      </c>
      <c r="C122" s="123" t="s">
        <v>144</v>
      </c>
      <c r="D122" s="128" t="s">
        <v>129</v>
      </c>
      <c r="E122" s="123">
        <v>33305</v>
      </c>
      <c r="F122" s="123">
        <v>22065</v>
      </c>
      <c r="G122" s="128">
        <v>654</v>
      </c>
      <c r="H122" s="123" t="s">
        <v>130</v>
      </c>
      <c r="I122" s="123" t="s">
        <v>332</v>
      </c>
      <c r="J122" s="123">
        <v>593</v>
      </c>
      <c r="K122" s="123" t="s">
        <v>130</v>
      </c>
      <c r="L122">
        <f t="shared" si="3"/>
        <v>-66</v>
      </c>
      <c r="M122">
        <v>-66</v>
      </c>
      <c r="O122">
        <v>-66</v>
      </c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</row>
    <row r="123" spans="1:41" ht="13.5" hidden="1">
      <c r="A123" s="123" t="s">
        <v>186</v>
      </c>
      <c r="B123" s="123">
        <v>5</v>
      </c>
      <c r="C123" s="123" t="s">
        <v>144</v>
      </c>
      <c r="D123" s="128" t="s">
        <v>129</v>
      </c>
      <c r="E123" s="123">
        <v>33155</v>
      </c>
      <c r="F123" s="123">
        <v>21490</v>
      </c>
      <c r="G123" s="128">
        <v>618</v>
      </c>
      <c r="H123" s="123" t="s">
        <v>130</v>
      </c>
      <c r="I123" s="123" t="s">
        <v>330</v>
      </c>
      <c r="J123" s="123">
        <v>354</v>
      </c>
      <c r="K123" s="123" t="s">
        <v>130</v>
      </c>
      <c r="L123">
        <f t="shared" si="3"/>
        <v>-36</v>
      </c>
      <c r="M123">
        <v>-36</v>
      </c>
      <c r="O123">
        <v>-36</v>
      </c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</row>
    <row r="124" spans="1:41" ht="13.5" hidden="1">
      <c r="A124" s="123" t="s">
        <v>188</v>
      </c>
      <c r="B124" s="123">
        <v>5.35</v>
      </c>
      <c r="C124" s="123" t="s">
        <v>144</v>
      </c>
      <c r="D124" s="128" t="s">
        <v>129</v>
      </c>
      <c r="E124" s="123">
        <v>33100</v>
      </c>
      <c r="F124" s="123">
        <v>21140</v>
      </c>
      <c r="G124" s="128">
        <v>651</v>
      </c>
      <c r="H124" s="123" t="s">
        <v>130</v>
      </c>
      <c r="I124" s="123" t="s">
        <v>257</v>
      </c>
      <c r="J124" s="123">
        <v>195</v>
      </c>
      <c r="K124" s="123" t="s">
        <v>130</v>
      </c>
      <c r="L124">
        <f t="shared" si="3"/>
        <v>33</v>
      </c>
      <c r="M124">
        <v>33</v>
      </c>
      <c r="O124">
        <v>33</v>
      </c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</row>
    <row r="125" spans="1:41" ht="13.5" hidden="1">
      <c r="A125" s="123" t="s">
        <v>190</v>
      </c>
      <c r="B125" s="123">
        <v>5.55</v>
      </c>
      <c r="C125" s="123" t="s">
        <v>144</v>
      </c>
      <c r="D125" s="128" t="s">
        <v>129</v>
      </c>
      <c r="E125" s="123">
        <v>33225</v>
      </c>
      <c r="F125" s="123">
        <v>20990</v>
      </c>
      <c r="G125" s="128">
        <v>652</v>
      </c>
      <c r="H125" s="123" t="s">
        <v>130</v>
      </c>
      <c r="I125" s="123" t="s">
        <v>333</v>
      </c>
      <c r="J125" s="123">
        <v>320</v>
      </c>
      <c r="K125" s="123" t="s">
        <v>130</v>
      </c>
      <c r="L125">
        <f t="shared" si="3"/>
        <v>1</v>
      </c>
      <c r="M125">
        <v>1</v>
      </c>
      <c r="O125">
        <v>1</v>
      </c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</row>
    <row r="126" spans="1:41" ht="13.5" hidden="1">
      <c r="A126" s="123" t="s">
        <v>192</v>
      </c>
      <c r="B126" s="123">
        <v>5.87</v>
      </c>
      <c r="C126" s="123" t="s">
        <v>144</v>
      </c>
      <c r="D126" s="128" t="s">
        <v>129</v>
      </c>
      <c r="E126" s="123">
        <v>33420</v>
      </c>
      <c r="F126" s="123">
        <v>20735</v>
      </c>
      <c r="G126" s="128">
        <v>700</v>
      </c>
      <c r="H126" s="123" t="s">
        <v>130</v>
      </c>
      <c r="I126" s="123" t="s">
        <v>334</v>
      </c>
      <c r="J126" s="123">
        <v>360</v>
      </c>
      <c r="K126" s="123" t="s">
        <v>130</v>
      </c>
      <c r="L126">
        <f t="shared" si="3"/>
        <v>48</v>
      </c>
      <c r="M126">
        <v>48</v>
      </c>
      <c r="O126">
        <v>48</v>
      </c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</row>
    <row r="127" spans="1:41" ht="13.5" hidden="1">
      <c r="A127" s="123" t="s">
        <v>194</v>
      </c>
      <c r="B127" s="123">
        <v>6.23</v>
      </c>
      <c r="C127" s="123" t="s">
        <v>144</v>
      </c>
      <c r="D127" s="128" t="s">
        <v>129</v>
      </c>
      <c r="E127" s="123">
        <v>33665</v>
      </c>
      <c r="F127" s="123">
        <v>20470</v>
      </c>
      <c r="G127" s="128">
        <v>771</v>
      </c>
      <c r="H127" s="123" t="s">
        <v>130</v>
      </c>
      <c r="I127" s="123" t="s">
        <v>335</v>
      </c>
      <c r="J127" s="123">
        <v>264</v>
      </c>
      <c r="K127" s="123" t="s">
        <v>130</v>
      </c>
      <c r="L127">
        <f t="shared" si="3"/>
        <v>71</v>
      </c>
      <c r="M127">
        <v>71</v>
      </c>
      <c r="O127">
        <v>71</v>
      </c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</row>
    <row r="128" spans="1:41" ht="13.5" hidden="1">
      <c r="A128" s="123" t="s">
        <v>196</v>
      </c>
      <c r="B128" s="123">
        <v>6.49</v>
      </c>
      <c r="C128" s="123" t="s">
        <v>144</v>
      </c>
      <c r="D128" s="128" t="s">
        <v>129</v>
      </c>
      <c r="E128" s="123">
        <v>33930</v>
      </c>
      <c r="F128" s="123">
        <v>20455</v>
      </c>
      <c r="G128" s="128">
        <v>803</v>
      </c>
      <c r="H128" s="123" t="s">
        <v>130</v>
      </c>
      <c r="I128" s="123" t="s">
        <v>336</v>
      </c>
      <c r="J128" s="123">
        <v>288</v>
      </c>
      <c r="K128" s="123" t="s">
        <v>130</v>
      </c>
      <c r="L128">
        <f t="shared" si="3"/>
        <v>32</v>
      </c>
      <c r="M128">
        <v>32</v>
      </c>
      <c r="O128">
        <v>32</v>
      </c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</row>
    <row r="129" spans="1:41" s="132" customFormat="1" ht="13.5">
      <c r="A129" s="130" t="s">
        <v>198</v>
      </c>
      <c r="B129" s="130">
        <v>6.78</v>
      </c>
      <c r="C129" s="130" t="s">
        <v>144</v>
      </c>
      <c r="D129" s="131" t="s">
        <v>129</v>
      </c>
      <c r="E129" s="130">
        <v>34195</v>
      </c>
      <c r="F129" s="130">
        <v>20570</v>
      </c>
      <c r="G129" s="131">
        <v>853</v>
      </c>
      <c r="H129" s="130" t="s">
        <v>130</v>
      </c>
      <c r="I129" s="130" t="s">
        <v>322</v>
      </c>
      <c r="J129" s="130">
        <v>153</v>
      </c>
      <c r="K129" s="130" t="s">
        <v>130</v>
      </c>
      <c r="L129" s="132">
        <f t="shared" si="3"/>
        <v>50</v>
      </c>
      <c r="M129" s="132">
        <v>50</v>
      </c>
      <c r="N129" s="132">
        <f>SUM(M122:M123)</f>
        <v>-102</v>
      </c>
      <c r="O129" s="132">
        <v>50</v>
      </c>
      <c r="P129" s="132">
        <f>SUM(O124:O129)</f>
        <v>235</v>
      </c>
      <c r="Q129" s="133" t="s">
        <v>337</v>
      </c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</row>
    <row r="130" spans="1:41" ht="13.5" hidden="1">
      <c r="A130" s="123" t="s">
        <v>200</v>
      </c>
      <c r="B130" s="123">
        <v>6.93</v>
      </c>
      <c r="C130" s="123" t="s">
        <v>144</v>
      </c>
      <c r="D130" s="128" t="s">
        <v>129</v>
      </c>
      <c r="E130" s="123">
        <v>34245</v>
      </c>
      <c r="F130" s="123">
        <v>20425</v>
      </c>
      <c r="G130" s="128">
        <v>848</v>
      </c>
      <c r="H130" s="123" t="s">
        <v>130</v>
      </c>
      <c r="I130" s="123" t="s">
        <v>332</v>
      </c>
      <c r="J130" s="123">
        <v>299</v>
      </c>
      <c r="K130" s="123" t="s">
        <v>130</v>
      </c>
      <c r="L130">
        <f t="shared" si="3"/>
        <v>-5</v>
      </c>
      <c r="M130">
        <v>-5</v>
      </c>
      <c r="O130">
        <v>-5</v>
      </c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</row>
    <row r="131" spans="1:41" ht="13.5" hidden="1">
      <c r="A131" s="123" t="s">
        <v>202</v>
      </c>
      <c r="B131" s="123">
        <v>7.23</v>
      </c>
      <c r="C131" s="123" t="s">
        <v>144</v>
      </c>
      <c r="D131" s="128" t="s">
        <v>129</v>
      </c>
      <c r="E131" s="123">
        <v>34170</v>
      </c>
      <c r="F131" s="123">
        <v>20135</v>
      </c>
      <c r="G131" s="128">
        <v>800</v>
      </c>
      <c r="H131" s="123" t="s">
        <v>130</v>
      </c>
      <c r="I131" s="123" t="s">
        <v>338</v>
      </c>
      <c r="J131" s="123">
        <v>442</v>
      </c>
      <c r="K131" s="123" t="s">
        <v>130</v>
      </c>
      <c r="L131">
        <f t="shared" si="3"/>
        <v>-48</v>
      </c>
      <c r="M131">
        <v>-48</v>
      </c>
      <c r="O131">
        <v>-48</v>
      </c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</row>
    <row r="132" spans="1:41" ht="13.5" hidden="1">
      <c r="A132" s="123" t="s">
        <v>204</v>
      </c>
      <c r="B132" s="123">
        <v>7.68</v>
      </c>
      <c r="C132" s="123" t="s">
        <v>144</v>
      </c>
      <c r="D132" s="128" t="s">
        <v>129</v>
      </c>
      <c r="E132" s="123">
        <v>33905</v>
      </c>
      <c r="F132" s="123">
        <v>19780</v>
      </c>
      <c r="G132" s="128">
        <v>782</v>
      </c>
      <c r="H132" s="123" t="s">
        <v>130</v>
      </c>
      <c r="I132" s="123" t="s">
        <v>339</v>
      </c>
      <c r="J132" s="123">
        <v>138</v>
      </c>
      <c r="K132" s="123" t="s">
        <v>130</v>
      </c>
      <c r="L132">
        <f t="shared" si="3"/>
        <v>-18</v>
      </c>
      <c r="M132">
        <v>-18</v>
      </c>
      <c r="O132">
        <v>-18</v>
      </c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</row>
    <row r="133" spans="1:41" ht="13.5" hidden="1">
      <c r="A133" s="123" t="s">
        <v>206</v>
      </c>
      <c r="B133" s="123">
        <v>7.81</v>
      </c>
      <c r="C133" s="123" t="s">
        <v>144</v>
      </c>
      <c r="D133" s="128" t="s">
        <v>129</v>
      </c>
      <c r="E133" s="123">
        <v>33810</v>
      </c>
      <c r="F133" s="123">
        <v>19680</v>
      </c>
      <c r="G133" s="128">
        <v>777</v>
      </c>
      <c r="H133" s="123" t="s">
        <v>130</v>
      </c>
      <c r="I133" s="123" t="s">
        <v>340</v>
      </c>
      <c r="J133" s="123">
        <v>230</v>
      </c>
      <c r="K133" s="123" t="s">
        <v>130</v>
      </c>
      <c r="L133">
        <f aca="true" t="shared" si="4" ref="L133:L164">G133-G132</f>
        <v>-5</v>
      </c>
      <c r="M133">
        <v>-5</v>
      </c>
      <c r="O133">
        <v>-5</v>
      </c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</row>
    <row r="134" spans="1:41" ht="13.5" hidden="1">
      <c r="A134" s="123" t="s">
        <v>207</v>
      </c>
      <c r="B134" s="123">
        <v>8.04</v>
      </c>
      <c r="C134" s="123" t="s">
        <v>144</v>
      </c>
      <c r="D134" s="128" t="s">
        <v>129</v>
      </c>
      <c r="E134" s="123">
        <v>33600</v>
      </c>
      <c r="F134" s="123">
        <v>19585</v>
      </c>
      <c r="G134" s="128">
        <v>784</v>
      </c>
      <c r="H134" s="123" t="s">
        <v>130</v>
      </c>
      <c r="I134" s="123" t="s">
        <v>341</v>
      </c>
      <c r="J134" s="123">
        <v>274</v>
      </c>
      <c r="K134" s="123" t="s">
        <v>130</v>
      </c>
      <c r="L134">
        <f t="shared" si="4"/>
        <v>7</v>
      </c>
      <c r="M134">
        <v>7</v>
      </c>
      <c r="O134">
        <v>7</v>
      </c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</row>
    <row r="135" spans="1:41" ht="13.5" hidden="1">
      <c r="A135" s="123" t="s">
        <v>208</v>
      </c>
      <c r="B135" s="123">
        <v>8.32</v>
      </c>
      <c r="C135" s="123" t="s">
        <v>144</v>
      </c>
      <c r="D135" s="128" t="s">
        <v>129</v>
      </c>
      <c r="E135" s="123">
        <v>33850</v>
      </c>
      <c r="F135" s="123">
        <v>19470</v>
      </c>
      <c r="G135" s="128">
        <v>777</v>
      </c>
      <c r="H135" s="123" t="s">
        <v>130</v>
      </c>
      <c r="I135" s="123" t="s">
        <v>342</v>
      </c>
      <c r="J135" s="123">
        <v>228</v>
      </c>
      <c r="K135" s="123" t="s">
        <v>130</v>
      </c>
      <c r="L135">
        <f t="shared" si="4"/>
        <v>-7</v>
      </c>
      <c r="M135">
        <v>-7</v>
      </c>
      <c r="O135">
        <v>-7</v>
      </c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</row>
    <row r="136" spans="1:41" ht="13.5" hidden="1">
      <c r="A136" s="123" t="s">
        <v>210</v>
      </c>
      <c r="B136" s="123">
        <v>8.54</v>
      </c>
      <c r="C136" s="123" t="s">
        <v>144</v>
      </c>
      <c r="D136" s="128" t="s">
        <v>129</v>
      </c>
      <c r="E136" s="123">
        <v>34050</v>
      </c>
      <c r="F136" s="123">
        <v>19360</v>
      </c>
      <c r="G136" s="128">
        <v>774</v>
      </c>
      <c r="H136" s="123" t="s">
        <v>130</v>
      </c>
      <c r="I136" s="123" t="s">
        <v>257</v>
      </c>
      <c r="J136" s="123">
        <v>195</v>
      </c>
      <c r="K136" s="123" t="s">
        <v>130</v>
      </c>
      <c r="L136">
        <f t="shared" si="4"/>
        <v>-3</v>
      </c>
      <c r="M136">
        <v>-3</v>
      </c>
      <c r="O136">
        <v>-3</v>
      </c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</row>
    <row r="137" spans="1:41" ht="13.5" hidden="1">
      <c r="A137" s="123" t="s">
        <v>212</v>
      </c>
      <c r="B137" s="123">
        <v>8.74</v>
      </c>
      <c r="C137" s="123" t="s">
        <v>144</v>
      </c>
      <c r="D137" s="128" t="s">
        <v>129</v>
      </c>
      <c r="E137" s="123">
        <v>34175</v>
      </c>
      <c r="F137" s="123">
        <v>19210</v>
      </c>
      <c r="G137" s="128">
        <v>793</v>
      </c>
      <c r="H137" s="123" t="s">
        <v>130</v>
      </c>
      <c r="I137" s="123" t="s">
        <v>270</v>
      </c>
      <c r="J137" s="123">
        <v>300</v>
      </c>
      <c r="K137" s="123" t="s">
        <v>130</v>
      </c>
      <c r="L137">
        <f t="shared" si="4"/>
        <v>19</v>
      </c>
      <c r="M137">
        <v>19</v>
      </c>
      <c r="O137">
        <v>19</v>
      </c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</row>
    <row r="138" spans="1:41" s="132" customFormat="1" ht="13.5">
      <c r="A138" s="130" t="s">
        <v>214</v>
      </c>
      <c r="B138" s="130">
        <v>9.04</v>
      </c>
      <c r="C138" s="130" t="s">
        <v>144</v>
      </c>
      <c r="D138" s="131" t="s">
        <v>129</v>
      </c>
      <c r="E138" s="130">
        <v>34350</v>
      </c>
      <c r="F138" s="130">
        <v>18965</v>
      </c>
      <c r="G138" s="131">
        <v>841</v>
      </c>
      <c r="H138" s="130" t="s">
        <v>130</v>
      </c>
      <c r="I138" s="130" t="s">
        <v>343</v>
      </c>
      <c r="J138" s="130">
        <v>362</v>
      </c>
      <c r="K138" s="130" t="s">
        <v>130</v>
      </c>
      <c r="L138" s="132">
        <f t="shared" si="4"/>
        <v>48</v>
      </c>
      <c r="M138" s="132">
        <v>48</v>
      </c>
      <c r="N138" s="132">
        <f>SUM(M130:M133)</f>
        <v>-76</v>
      </c>
      <c r="O138" s="132">
        <v>48</v>
      </c>
      <c r="P138" s="132">
        <f>SUM(O137:O138)</f>
        <v>67</v>
      </c>
      <c r="Q138" s="133" t="s">
        <v>344</v>
      </c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</row>
    <row r="139" spans="1:41" ht="13.5" hidden="1">
      <c r="A139" s="123" t="s">
        <v>215</v>
      </c>
      <c r="B139" s="123">
        <v>9.4</v>
      </c>
      <c r="C139" s="123" t="s">
        <v>144</v>
      </c>
      <c r="D139" s="128" t="s">
        <v>129</v>
      </c>
      <c r="E139" s="123">
        <v>34125</v>
      </c>
      <c r="F139" s="123">
        <v>18680</v>
      </c>
      <c r="G139" s="128">
        <v>837</v>
      </c>
      <c r="H139" s="123" t="s">
        <v>130</v>
      </c>
      <c r="I139" s="123" t="s">
        <v>289</v>
      </c>
      <c r="J139" s="123">
        <v>339</v>
      </c>
      <c r="K139" s="123" t="s">
        <v>130</v>
      </c>
      <c r="L139">
        <f t="shared" si="4"/>
        <v>-4</v>
      </c>
      <c r="M139">
        <v>-4</v>
      </c>
      <c r="O139">
        <v>-4</v>
      </c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</row>
    <row r="140" spans="1:41" ht="13.5" hidden="1">
      <c r="A140" s="123" t="s">
        <v>217</v>
      </c>
      <c r="B140" s="123">
        <v>9.74</v>
      </c>
      <c r="C140" s="123" t="s">
        <v>144</v>
      </c>
      <c r="D140" s="128" t="s">
        <v>129</v>
      </c>
      <c r="E140" s="123">
        <v>34180</v>
      </c>
      <c r="F140" s="123">
        <v>18345</v>
      </c>
      <c r="G140" s="128">
        <v>763</v>
      </c>
      <c r="H140" s="123" t="s">
        <v>130</v>
      </c>
      <c r="I140" s="123" t="s">
        <v>323</v>
      </c>
      <c r="J140" s="123">
        <v>163</v>
      </c>
      <c r="K140" s="123" t="s">
        <v>130</v>
      </c>
      <c r="L140">
        <f t="shared" si="4"/>
        <v>-74</v>
      </c>
      <c r="M140">
        <v>-74</v>
      </c>
      <c r="O140">
        <v>-74</v>
      </c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</row>
    <row r="141" spans="1:41" ht="13.5" hidden="1">
      <c r="A141" s="123" t="s">
        <v>219</v>
      </c>
      <c r="B141" s="123">
        <v>9.9</v>
      </c>
      <c r="C141" s="123" t="s">
        <v>144</v>
      </c>
      <c r="D141" s="128" t="s">
        <v>129</v>
      </c>
      <c r="E141" s="123">
        <v>34210</v>
      </c>
      <c r="F141" s="123">
        <v>18185</v>
      </c>
      <c r="G141" s="128">
        <v>749</v>
      </c>
      <c r="H141" s="123" t="s">
        <v>130</v>
      </c>
      <c r="I141" s="123" t="s">
        <v>282</v>
      </c>
      <c r="J141" s="123">
        <v>154</v>
      </c>
      <c r="K141" s="123" t="s">
        <v>130</v>
      </c>
      <c r="L141">
        <f t="shared" si="4"/>
        <v>-14</v>
      </c>
      <c r="M141">
        <v>-14</v>
      </c>
      <c r="O141">
        <v>-14</v>
      </c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</row>
    <row r="142" spans="1:41" ht="13.5" hidden="1">
      <c r="A142" s="123" t="s">
        <v>220</v>
      </c>
      <c r="B142" s="123">
        <v>10.1</v>
      </c>
      <c r="C142" s="123" t="s">
        <v>144</v>
      </c>
      <c r="D142" s="128" t="s">
        <v>129</v>
      </c>
      <c r="E142" s="123">
        <v>34245</v>
      </c>
      <c r="F142" s="123">
        <v>18035</v>
      </c>
      <c r="G142" s="128">
        <v>759</v>
      </c>
      <c r="H142" s="123" t="s">
        <v>130</v>
      </c>
      <c r="I142" s="123" t="s">
        <v>345</v>
      </c>
      <c r="J142" s="123">
        <v>172</v>
      </c>
      <c r="K142" s="123" t="s">
        <v>130</v>
      </c>
      <c r="L142">
        <f t="shared" si="4"/>
        <v>10</v>
      </c>
      <c r="M142">
        <v>10</v>
      </c>
      <c r="O142">
        <v>10</v>
      </c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</row>
    <row r="143" spans="1:41" ht="13.5" hidden="1">
      <c r="A143" s="123" t="s">
        <v>223</v>
      </c>
      <c r="B143" s="123">
        <v>10.2</v>
      </c>
      <c r="C143" s="123" t="s">
        <v>144</v>
      </c>
      <c r="D143" s="128" t="s">
        <v>129</v>
      </c>
      <c r="E143" s="123">
        <v>34160</v>
      </c>
      <c r="F143" s="123">
        <v>17885</v>
      </c>
      <c r="G143" s="128">
        <v>779</v>
      </c>
      <c r="H143" s="123" t="s">
        <v>130</v>
      </c>
      <c r="I143" s="123" t="s">
        <v>291</v>
      </c>
      <c r="J143" s="123">
        <v>336</v>
      </c>
      <c r="K143" s="123" t="s">
        <v>130</v>
      </c>
      <c r="L143">
        <f t="shared" si="4"/>
        <v>20</v>
      </c>
      <c r="M143">
        <v>20</v>
      </c>
      <c r="O143">
        <v>20</v>
      </c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</row>
    <row r="144" spans="1:41" ht="13.5" hidden="1">
      <c r="A144" s="123" t="s">
        <v>225</v>
      </c>
      <c r="B144" s="123">
        <v>10.6</v>
      </c>
      <c r="C144" s="123" t="s">
        <v>144</v>
      </c>
      <c r="D144" s="128" t="s">
        <v>129</v>
      </c>
      <c r="E144" s="123">
        <v>34290</v>
      </c>
      <c r="F144" s="123">
        <v>17575</v>
      </c>
      <c r="G144" s="128">
        <v>847</v>
      </c>
      <c r="H144" s="123" t="s">
        <v>130</v>
      </c>
      <c r="I144" s="123" t="s">
        <v>346</v>
      </c>
      <c r="J144" s="123">
        <v>136</v>
      </c>
      <c r="K144" s="123" t="s">
        <v>130</v>
      </c>
      <c r="L144">
        <f t="shared" si="4"/>
        <v>68</v>
      </c>
      <c r="M144">
        <v>68</v>
      </c>
      <c r="O144">
        <v>68</v>
      </c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</row>
    <row r="145" spans="1:41" s="132" customFormat="1" ht="13.5">
      <c r="A145" s="130" t="s">
        <v>227</v>
      </c>
      <c r="B145" s="130">
        <v>10.7</v>
      </c>
      <c r="C145" s="130" t="s">
        <v>144</v>
      </c>
      <c r="D145" s="131" t="s">
        <v>129</v>
      </c>
      <c r="E145" s="130">
        <v>34355</v>
      </c>
      <c r="F145" s="130">
        <v>17455</v>
      </c>
      <c r="G145" s="131">
        <v>873</v>
      </c>
      <c r="H145" s="130" t="s">
        <v>130</v>
      </c>
      <c r="I145" s="130" t="s">
        <v>338</v>
      </c>
      <c r="J145" s="130">
        <v>271</v>
      </c>
      <c r="K145" s="130" t="s">
        <v>130</v>
      </c>
      <c r="L145" s="132">
        <f t="shared" si="4"/>
        <v>26</v>
      </c>
      <c r="M145" s="132">
        <v>26</v>
      </c>
      <c r="N145" s="132">
        <f>SUM(M139:M141)</f>
        <v>-92</v>
      </c>
      <c r="O145" s="132">
        <v>26</v>
      </c>
      <c r="P145" s="132">
        <f>SUM(O142:O145)</f>
        <v>124</v>
      </c>
      <c r="Q145" s="133" t="s">
        <v>347</v>
      </c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</row>
    <row r="146" spans="1:41" ht="13.5" hidden="1">
      <c r="A146" s="123" t="s">
        <v>229</v>
      </c>
      <c r="B146" s="123">
        <v>11</v>
      </c>
      <c r="C146" s="123" t="s">
        <v>144</v>
      </c>
      <c r="D146" s="128" t="s">
        <v>129</v>
      </c>
      <c r="E146" s="123">
        <v>34195</v>
      </c>
      <c r="F146" s="123">
        <v>17235</v>
      </c>
      <c r="G146" s="128">
        <v>866</v>
      </c>
      <c r="H146" s="123" t="s">
        <v>130</v>
      </c>
      <c r="I146" s="123" t="s">
        <v>348</v>
      </c>
      <c r="J146" s="123">
        <v>280</v>
      </c>
      <c r="K146" s="123" t="s">
        <v>130</v>
      </c>
      <c r="L146">
        <f t="shared" si="4"/>
        <v>-7</v>
      </c>
      <c r="M146">
        <v>-7</v>
      </c>
      <c r="O146">
        <v>-7</v>
      </c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</row>
    <row r="147" spans="1:41" ht="13.5" hidden="1">
      <c r="A147" s="123" t="s">
        <v>231</v>
      </c>
      <c r="B147" s="123">
        <v>11.3</v>
      </c>
      <c r="C147" s="123" t="s">
        <v>144</v>
      </c>
      <c r="D147" s="128" t="s">
        <v>129</v>
      </c>
      <c r="E147" s="123">
        <v>34015</v>
      </c>
      <c r="F147" s="123">
        <v>17020</v>
      </c>
      <c r="G147" s="128">
        <v>832</v>
      </c>
      <c r="H147" s="123" t="s">
        <v>130</v>
      </c>
      <c r="I147" s="123" t="s">
        <v>349</v>
      </c>
      <c r="J147" s="123">
        <v>194</v>
      </c>
      <c r="K147" s="123" t="s">
        <v>130</v>
      </c>
      <c r="L147">
        <f t="shared" si="4"/>
        <v>-34</v>
      </c>
      <c r="M147">
        <v>-34</v>
      </c>
      <c r="O147">
        <v>-34</v>
      </c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</row>
    <row r="148" spans="1:41" ht="13.5" hidden="1">
      <c r="A148" s="123" t="s">
        <v>233</v>
      </c>
      <c r="B148" s="123">
        <v>11.4</v>
      </c>
      <c r="C148" s="123" t="s">
        <v>144</v>
      </c>
      <c r="D148" s="128" t="s">
        <v>129</v>
      </c>
      <c r="E148" s="123">
        <v>33885</v>
      </c>
      <c r="F148" s="123">
        <v>16875</v>
      </c>
      <c r="G148" s="128">
        <v>821</v>
      </c>
      <c r="H148" s="123" t="s">
        <v>130</v>
      </c>
      <c r="I148" s="123" t="s">
        <v>300</v>
      </c>
      <c r="J148" s="123">
        <v>181</v>
      </c>
      <c r="K148" s="123" t="s">
        <v>130</v>
      </c>
      <c r="L148">
        <f t="shared" si="4"/>
        <v>-11</v>
      </c>
      <c r="M148">
        <v>-11</v>
      </c>
      <c r="O148">
        <v>-11</v>
      </c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</row>
    <row r="149" spans="1:41" ht="13.5" hidden="1">
      <c r="A149" s="123" t="s">
        <v>235</v>
      </c>
      <c r="B149" s="123">
        <v>11.6</v>
      </c>
      <c r="C149" s="123" t="s">
        <v>144</v>
      </c>
      <c r="D149" s="128" t="s">
        <v>129</v>
      </c>
      <c r="E149" s="123">
        <v>33770</v>
      </c>
      <c r="F149" s="123">
        <v>16735</v>
      </c>
      <c r="G149" s="128">
        <v>846</v>
      </c>
      <c r="H149" s="123" t="s">
        <v>130</v>
      </c>
      <c r="I149" s="123" t="s">
        <v>350</v>
      </c>
      <c r="J149" s="123">
        <v>65.1</v>
      </c>
      <c r="K149" s="123" t="s">
        <v>130</v>
      </c>
      <c r="L149">
        <f t="shared" si="4"/>
        <v>25</v>
      </c>
      <c r="M149">
        <v>25</v>
      </c>
      <c r="O149">
        <v>25</v>
      </c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</row>
    <row r="150" spans="1:41" s="132" customFormat="1" ht="13.5">
      <c r="A150" s="130" t="s">
        <v>236</v>
      </c>
      <c r="B150" s="130">
        <v>11.7</v>
      </c>
      <c r="C150" s="130" t="s">
        <v>144</v>
      </c>
      <c r="D150" s="131" t="s">
        <v>129</v>
      </c>
      <c r="E150" s="130">
        <v>33765</v>
      </c>
      <c r="F150" s="130">
        <v>16670</v>
      </c>
      <c r="G150" s="131">
        <v>859</v>
      </c>
      <c r="H150" s="130" t="s">
        <v>130</v>
      </c>
      <c r="I150" s="130" t="s">
        <v>351</v>
      </c>
      <c r="J150" s="130">
        <v>231</v>
      </c>
      <c r="K150" s="130" t="s">
        <v>130</v>
      </c>
      <c r="L150" s="132">
        <f t="shared" si="4"/>
        <v>13</v>
      </c>
      <c r="M150" s="132">
        <v>13</v>
      </c>
      <c r="N150" s="132">
        <f>SUM(M146:M148)</f>
        <v>-52</v>
      </c>
      <c r="O150" s="132">
        <v>13</v>
      </c>
      <c r="P150" s="132">
        <f>SUM(O149:O150)</f>
        <v>38</v>
      </c>
      <c r="Q150" s="133" t="s">
        <v>352</v>
      </c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</row>
    <row r="151" spans="1:41" ht="13.5" hidden="1">
      <c r="A151" s="123" t="s">
        <v>237</v>
      </c>
      <c r="B151" s="123">
        <v>11.9</v>
      </c>
      <c r="C151" s="123" t="s">
        <v>144</v>
      </c>
      <c r="D151" s="128" t="s">
        <v>129</v>
      </c>
      <c r="E151" s="123">
        <v>33820</v>
      </c>
      <c r="F151" s="123">
        <v>16445</v>
      </c>
      <c r="G151" s="128">
        <v>827</v>
      </c>
      <c r="H151" s="123" t="s">
        <v>130</v>
      </c>
      <c r="I151" s="123" t="s">
        <v>353</v>
      </c>
      <c r="J151" s="123">
        <v>246</v>
      </c>
      <c r="K151" s="123" t="s">
        <v>130</v>
      </c>
      <c r="L151">
        <f t="shared" si="4"/>
        <v>-32</v>
      </c>
      <c r="M151">
        <v>-32</v>
      </c>
      <c r="O151">
        <v>-32</v>
      </c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</row>
    <row r="152" spans="1:41" ht="13.5" hidden="1">
      <c r="A152" s="123" t="s">
        <v>238</v>
      </c>
      <c r="B152" s="123">
        <v>12.2</v>
      </c>
      <c r="C152" s="123" t="s">
        <v>144</v>
      </c>
      <c r="D152" s="128" t="s">
        <v>129</v>
      </c>
      <c r="E152" s="123">
        <v>33850</v>
      </c>
      <c r="F152" s="123">
        <v>16200</v>
      </c>
      <c r="G152" s="128">
        <v>792</v>
      </c>
      <c r="H152" s="123" t="s">
        <v>130</v>
      </c>
      <c r="I152" s="123" t="s">
        <v>277</v>
      </c>
      <c r="J152" s="123">
        <v>340</v>
      </c>
      <c r="K152" s="123" t="s">
        <v>130</v>
      </c>
      <c r="L152">
        <f t="shared" si="4"/>
        <v>-35</v>
      </c>
      <c r="M152">
        <v>-35</v>
      </c>
      <c r="O152">
        <v>-35</v>
      </c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</row>
    <row r="153" spans="1:41" ht="13.5" hidden="1">
      <c r="A153" s="123" t="s">
        <v>240</v>
      </c>
      <c r="B153" s="123">
        <v>12.5</v>
      </c>
      <c r="C153" s="123" t="s">
        <v>144</v>
      </c>
      <c r="D153" s="128" t="s">
        <v>129</v>
      </c>
      <c r="E153" s="123">
        <v>33790</v>
      </c>
      <c r="F153" s="123">
        <v>15865</v>
      </c>
      <c r="G153" s="128">
        <v>829</v>
      </c>
      <c r="H153" s="123" t="s">
        <v>130</v>
      </c>
      <c r="I153" s="123" t="s">
        <v>354</v>
      </c>
      <c r="J153" s="123">
        <v>226</v>
      </c>
      <c r="K153" s="123" t="s">
        <v>130</v>
      </c>
      <c r="L153">
        <f t="shared" si="4"/>
        <v>37</v>
      </c>
      <c r="M153">
        <v>37</v>
      </c>
      <c r="O153">
        <v>37</v>
      </c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</row>
    <row r="154" spans="1:41" ht="13.5" hidden="1">
      <c r="A154" s="123" t="s">
        <v>242</v>
      </c>
      <c r="B154" s="123">
        <v>12.7</v>
      </c>
      <c r="C154" s="123" t="s">
        <v>144</v>
      </c>
      <c r="D154" s="128" t="s">
        <v>129</v>
      </c>
      <c r="E154" s="123">
        <v>33720</v>
      </c>
      <c r="F154" s="123">
        <v>15650</v>
      </c>
      <c r="G154" s="128">
        <v>882</v>
      </c>
      <c r="H154" s="123" t="s">
        <v>130</v>
      </c>
      <c r="I154" s="123" t="s">
        <v>324</v>
      </c>
      <c r="J154" s="123">
        <v>225</v>
      </c>
      <c r="K154" s="123" t="s">
        <v>130</v>
      </c>
      <c r="L154">
        <f t="shared" si="4"/>
        <v>53</v>
      </c>
      <c r="M154">
        <v>53</v>
      </c>
      <c r="O154">
        <v>53</v>
      </c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</row>
    <row r="155" spans="1:41" ht="13.5" hidden="1">
      <c r="A155" s="123" t="s">
        <v>245</v>
      </c>
      <c r="B155" s="123">
        <v>13</v>
      </c>
      <c r="C155" s="123" t="s">
        <v>144</v>
      </c>
      <c r="D155" s="128" t="s">
        <v>129</v>
      </c>
      <c r="E155" s="123">
        <v>33730</v>
      </c>
      <c r="F155" s="123">
        <v>15425</v>
      </c>
      <c r="G155" s="128">
        <v>904</v>
      </c>
      <c r="H155" s="123" t="s">
        <v>130</v>
      </c>
      <c r="I155" s="123" t="s">
        <v>355</v>
      </c>
      <c r="J155" s="123">
        <v>113</v>
      </c>
      <c r="K155" s="123" t="s">
        <v>130</v>
      </c>
      <c r="L155">
        <f t="shared" si="4"/>
        <v>22</v>
      </c>
      <c r="M155">
        <v>22</v>
      </c>
      <c r="O155">
        <v>22</v>
      </c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</row>
    <row r="156" spans="1:41" s="132" customFormat="1" ht="13.5">
      <c r="A156" s="130" t="s">
        <v>247</v>
      </c>
      <c r="B156" s="130">
        <v>13.1</v>
      </c>
      <c r="C156" s="130" t="s">
        <v>144</v>
      </c>
      <c r="D156" s="131" t="s">
        <v>129</v>
      </c>
      <c r="E156" s="130">
        <v>33805</v>
      </c>
      <c r="F156" s="130">
        <v>15340</v>
      </c>
      <c r="G156" s="131">
        <v>905</v>
      </c>
      <c r="H156" s="130" t="s">
        <v>130</v>
      </c>
      <c r="I156" s="130" t="s">
        <v>356</v>
      </c>
      <c r="J156" s="130">
        <v>210</v>
      </c>
      <c r="K156" s="130" t="s">
        <v>130</v>
      </c>
      <c r="L156" s="132">
        <f t="shared" si="4"/>
        <v>1</v>
      </c>
      <c r="M156" s="132">
        <v>1</v>
      </c>
      <c r="N156" s="132">
        <f>SUM(M151:M152)</f>
        <v>-67</v>
      </c>
      <c r="O156" s="132">
        <v>1</v>
      </c>
      <c r="P156" s="132">
        <f>SUM(O153:O156)</f>
        <v>113</v>
      </c>
      <c r="Q156" s="133" t="s">
        <v>357</v>
      </c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</row>
    <row r="157" spans="1:41" ht="13.5" hidden="1">
      <c r="A157" s="123" t="s">
        <v>249</v>
      </c>
      <c r="B157" s="123">
        <v>13.3</v>
      </c>
      <c r="C157" s="123" t="s">
        <v>144</v>
      </c>
      <c r="D157" s="128" t="s">
        <v>129</v>
      </c>
      <c r="E157" s="123">
        <v>33990</v>
      </c>
      <c r="F157" s="123">
        <v>15240</v>
      </c>
      <c r="G157" s="128">
        <v>930</v>
      </c>
      <c r="H157" s="123" t="s">
        <v>130</v>
      </c>
      <c r="I157" s="123" t="s">
        <v>358</v>
      </c>
      <c r="J157" s="123">
        <v>190</v>
      </c>
      <c r="K157" s="123" t="s">
        <v>130</v>
      </c>
      <c r="L157">
        <f t="shared" si="4"/>
        <v>25</v>
      </c>
      <c r="M157">
        <v>25</v>
      </c>
      <c r="O157">
        <v>25</v>
      </c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</row>
    <row r="158" spans="1:41" ht="13.5" hidden="1">
      <c r="A158" s="123" t="s">
        <v>251</v>
      </c>
      <c r="B158" s="123">
        <v>13.5</v>
      </c>
      <c r="C158" s="123" t="s">
        <v>144</v>
      </c>
      <c r="D158" s="128" t="s">
        <v>129</v>
      </c>
      <c r="E158" s="123">
        <v>34165</v>
      </c>
      <c r="F158" s="123">
        <v>15165</v>
      </c>
      <c r="G158" s="128">
        <v>938</v>
      </c>
      <c r="H158" s="123" t="s">
        <v>130</v>
      </c>
      <c r="I158" s="123" t="s">
        <v>246</v>
      </c>
      <c r="J158" s="123">
        <v>110</v>
      </c>
      <c r="K158" s="123" t="s">
        <v>130</v>
      </c>
      <c r="L158">
        <f t="shared" si="4"/>
        <v>8</v>
      </c>
      <c r="M158">
        <v>8</v>
      </c>
      <c r="O158">
        <v>8</v>
      </c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</row>
    <row r="159" spans="1:41" s="132" customFormat="1" ht="13.5">
      <c r="A159" s="130" t="s">
        <v>253</v>
      </c>
      <c r="B159" s="130">
        <v>13.6</v>
      </c>
      <c r="C159" s="130" t="s">
        <v>144</v>
      </c>
      <c r="D159" s="131" t="s">
        <v>129</v>
      </c>
      <c r="E159" s="130">
        <v>34250</v>
      </c>
      <c r="F159" s="130">
        <v>15095</v>
      </c>
      <c r="G159" s="131">
        <v>941</v>
      </c>
      <c r="H159" s="130" t="s">
        <v>130</v>
      </c>
      <c r="I159" s="130" t="s">
        <v>359</v>
      </c>
      <c r="J159" s="130">
        <v>248</v>
      </c>
      <c r="K159" s="130" t="s">
        <v>130</v>
      </c>
      <c r="L159" s="132">
        <f t="shared" si="4"/>
        <v>3</v>
      </c>
      <c r="M159" s="132">
        <v>3</v>
      </c>
      <c r="N159" s="132">
        <v>0</v>
      </c>
      <c r="O159" s="132">
        <v>3</v>
      </c>
      <c r="P159" s="132">
        <f>SUM(O157:O159)</f>
        <v>36</v>
      </c>
      <c r="Q159" s="133" t="s">
        <v>360</v>
      </c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</row>
    <row r="160" spans="1:41" ht="13.5" hidden="1">
      <c r="A160" s="123" t="s">
        <v>254</v>
      </c>
      <c r="B160" s="123">
        <v>13.8</v>
      </c>
      <c r="C160" s="123" t="s">
        <v>144</v>
      </c>
      <c r="D160" s="128" t="s">
        <v>129</v>
      </c>
      <c r="E160" s="123">
        <v>34315</v>
      </c>
      <c r="F160" s="123">
        <v>14855</v>
      </c>
      <c r="G160" s="128">
        <v>910</v>
      </c>
      <c r="H160" s="123" t="s">
        <v>130</v>
      </c>
      <c r="I160" s="123" t="s">
        <v>361</v>
      </c>
      <c r="J160" s="123">
        <v>385</v>
      </c>
      <c r="K160" s="123" t="s">
        <v>130</v>
      </c>
      <c r="L160">
        <f t="shared" si="4"/>
        <v>-31</v>
      </c>
      <c r="M160">
        <v>-31</v>
      </c>
      <c r="O160">
        <v>-31</v>
      </c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</row>
    <row r="161" spans="1:41" ht="13.5" hidden="1">
      <c r="A161" s="123" t="s">
        <v>256</v>
      </c>
      <c r="B161" s="123">
        <v>14.2</v>
      </c>
      <c r="C161" s="123" t="s">
        <v>144</v>
      </c>
      <c r="D161" s="128" t="s">
        <v>129</v>
      </c>
      <c r="E161" s="123">
        <v>34295</v>
      </c>
      <c r="F161" s="123">
        <v>14470</v>
      </c>
      <c r="G161" s="128">
        <v>856</v>
      </c>
      <c r="H161" s="123" t="s">
        <v>130</v>
      </c>
      <c r="I161" s="123" t="s">
        <v>362</v>
      </c>
      <c r="J161" s="123">
        <v>302</v>
      </c>
      <c r="K161" s="123" t="s">
        <v>130</v>
      </c>
      <c r="L161">
        <f t="shared" si="4"/>
        <v>-54</v>
      </c>
      <c r="M161">
        <v>-54</v>
      </c>
      <c r="O161">
        <v>-54</v>
      </c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</row>
    <row r="162" spans="1:41" s="132" customFormat="1" ht="13.5">
      <c r="A162" s="130" t="s">
        <v>258</v>
      </c>
      <c r="B162" s="130">
        <v>14.5</v>
      </c>
      <c r="C162" s="130" t="s">
        <v>144</v>
      </c>
      <c r="D162" s="131" t="s">
        <v>129</v>
      </c>
      <c r="E162" s="130">
        <v>34335</v>
      </c>
      <c r="F162" s="130">
        <v>14170</v>
      </c>
      <c r="G162" s="131">
        <v>889</v>
      </c>
      <c r="H162" s="130" t="s">
        <v>130</v>
      </c>
      <c r="I162" s="130" t="s">
        <v>363</v>
      </c>
      <c r="J162" s="130">
        <v>316</v>
      </c>
      <c r="K162" s="130" t="s">
        <v>130</v>
      </c>
      <c r="L162" s="132">
        <f t="shared" si="4"/>
        <v>33</v>
      </c>
      <c r="M162" s="132">
        <v>33</v>
      </c>
      <c r="N162" s="132">
        <f>SUM(M160:M161)</f>
        <v>-85</v>
      </c>
      <c r="O162" s="132">
        <v>33</v>
      </c>
      <c r="P162" s="132">
        <f>SUM(O162)</f>
        <v>33</v>
      </c>
      <c r="Q162" s="133" t="s">
        <v>364</v>
      </c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</row>
    <row r="163" spans="1:41" ht="13.5" hidden="1">
      <c r="A163" s="123" t="s">
        <v>260</v>
      </c>
      <c r="B163" s="123">
        <v>14.8</v>
      </c>
      <c r="C163" s="123" t="s">
        <v>144</v>
      </c>
      <c r="D163" s="128" t="s">
        <v>129</v>
      </c>
      <c r="E163" s="123">
        <v>34250</v>
      </c>
      <c r="F163" s="123">
        <v>13865</v>
      </c>
      <c r="G163" s="128">
        <v>874</v>
      </c>
      <c r="H163" s="123" t="s">
        <v>130</v>
      </c>
      <c r="I163" s="123" t="s">
        <v>365</v>
      </c>
      <c r="J163" s="123">
        <v>260</v>
      </c>
      <c r="K163" s="123" t="s">
        <v>130</v>
      </c>
      <c r="L163">
        <f t="shared" si="4"/>
        <v>-15</v>
      </c>
      <c r="M163">
        <v>-15</v>
      </c>
      <c r="O163">
        <v>-15</v>
      </c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</row>
    <row r="164" spans="1:41" ht="13.5" hidden="1">
      <c r="A164" s="123" t="s">
        <v>261</v>
      </c>
      <c r="B164" s="123">
        <v>15.1</v>
      </c>
      <c r="C164" s="123" t="s">
        <v>144</v>
      </c>
      <c r="D164" s="128" t="s">
        <v>129</v>
      </c>
      <c r="E164" s="123">
        <v>34265</v>
      </c>
      <c r="F164" s="123">
        <v>13605</v>
      </c>
      <c r="G164" s="128">
        <v>863</v>
      </c>
      <c r="H164" s="123" t="s">
        <v>130</v>
      </c>
      <c r="I164" s="123" t="s">
        <v>325</v>
      </c>
      <c r="J164" s="123">
        <v>218</v>
      </c>
      <c r="K164" s="123" t="s">
        <v>130</v>
      </c>
      <c r="L164">
        <f t="shared" si="4"/>
        <v>-11</v>
      </c>
      <c r="M164">
        <v>-11</v>
      </c>
      <c r="O164">
        <v>-11</v>
      </c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</row>
    <row r="165" spans="1:41" ht="13.5" hidden="1">
      <c r="A165" s="123" t="s">
        <v>263</v>
      </c>
      <c r="B165" s="123">
        <v>15.3</v>
      </c>
      <c r="C165" s="123" t="s">
        <v>144</v>
      </c>
      <c r="D165" s="128" t="s">
        <v>129</v>
      </c>
      <c r="E165" s="123">
        <v>34340</v>
      </c>
      <c r="F165" s="123">
        <v>13400</v>
      </c>
      <c r="G165" s="128">
        <v>810</v>
      </c>
      <c r="H165" s="123" t="s">
        <v>130</v>
      </c>
      <c r="I165" s="123" t="s">
        <v>366</v>
      </c>
      <c r="J165" s="123">
        <v>170</v>
      </c>
      <c r="K165" s="123" t="s">
        <v>130</v>
      </c>
      <c r="L165">
        <f aca="true" t="shared" si="5" ref="L165:L196">G165-G164</f>
        <v>-53</v>
      </c>
      <c r="M165">
        <v>-53</v>
      </c>
      <c r="O165">
        <v>-53</v>
      </c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</row>
    <row r="166" spans="1:41" ht="13.5" hidden="1">
      <c r="A166" s="123" t="s">
        <v>265</v>
      </c>
      <c r="B166" s="123">
        <v>15.5</v>
      </c>
      <c r="C166" s="123" t="s">
        <v>144</v>
      </c>
      <c r="D166" s="128" t="s">
        <v>129</v>
      </c>
      <c r="E166" s="123">
        <v>34345</v>
      </c>
      <c r="F166" s="123">
        <v>13230</v>
      </c>
      <c r="G166" s="128">
        <v>812</v>
      </c>
      <c r="H166" s="123" t="s">
        <v>130</v>
      </c>
      <c r="I166" s="123" t="s">
        <v>355</v>
      </c>
      <c r="J166" s="123">
        <v>110</v>
      </c>
      <c r="K166" s="123" t="s">
        <v>130</v>
      </c>
      <c r="L166">
        <f t="shared" si="5"/>
        <v>2</v>
      </c>
      <c r="M166">
        <v>2</v>
      </c>
      <c r="O166">
        <v>2</v>
      </c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</row>
    <row r="167" spans="1:41" s="132" customFormat="1" ht="13.5">
      <c r="A167" s="130" t="s">
        <v>267</v>
      </c>
      <c r="B167" s="130">
        <v>15.6</v>
      </c>
      <c r="C167" s="130" t="s">
        <v>144</v>
      </c>
      <c r="D167" s="131" t="s">
        <v>129</v>
      </c>
      <c r="E167" s="130">
        <v>34418</v>
      </c>
      <c r="F167" s="130">
        <v>13147</v>
      </c>
      <c r="G167" s="131">
        <v>826</v>
      </c>
      <c r="H167" s="130" t="s">
        <v>130</v>
      </c>
      <c r="I167" s="130" t="s">
        <v>361</v>
      </c>
      <c r="J167" s="130">
        <v>113</v>
      </c>
      <c r="K167" s="130" t="s">
        <v>130</v>
      </c>
      <c r="L167" s="132">
        <f t="shared" si="5"/>
        <v>14</v>
      </c>
      <c r="M167" s="132">
        <v>14</v>
      </c>
      <c r="N167" s="132">
        <f>SUM(M163:M165)</f>
        <v>-79</v>
      </c>
      <c r="O167" s="132">
        <v>14</v>
      </c>
      <c r="P167" s="132">
        <f>SUM(O166:O167)</f>
        <v>16</v>
      </c>
      <c r="Q167" s="133" t="s">
        <v>367</v>
      </c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</row>
    <row r="168" spans="1:41" ht="13.5" hidden="1">
      <c r="A168" s="123" t="s">
        <v>269</v>
      </c>
      <c r="B168" s="123">
        <v>15.7</v>
      </c>
      <c r="C168" s="123" t="s">
        <v>144</v>
      </c>
      <c r="D168" s="128" t="s">
        <v>129</v>
      </c>
      <c r="E168" s="123">
        <v>34410</v>
      </c>
      <c r="F168" s="123">
        <v>13035</v>
      </c>
      <c r="G168" s="128">
        <v>817</v>
      </c>
      <c r="H168" s="123" t="s">
        <v>130</v>
      </c>
      <c r="I168" s="123" t="s">
        <v>368</v>
      </c>
      <c r="J168" s="123">
        <v>190</v>
      </c>
      <c r="K168" s="123" t="s">
        <v>130</v>
      </c>
      <c r="L168">
        <f t="shared" si="5"/>
        <v>-9</v>
      </c>
      <c r="M168">
        <v>-9</v>
      </c>
      <c r="O168">
        <v>-9</v>
      </c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</row>
    <row r="169" spans="1:41" ht="13.5" hidden="1">
      <c r="A169" s="123" t="s">
        <v>271</v>
      </c>
      <c r="B169" s="123">
        <v>15.9</v>
      </c>
      <c r="C169" s="123" t="s">
        <v>144</v>
      </c>
      <c r="D169" s="128" t="s">
        <v>129</v>
      </c>
      <c r="E169" s="123">
        <v>34410</v>
      </c>
      <c r="F169" s="123">
        <v>12845</v>
      </c>
      <c r="G169" s="128">
        <v>780</v>
      </c>
      <c r="H169" s="123" t="s">
        <v>130</v>
      </c>
      <c r="I169" s="123" t="s">
        <v>368</v>
      </c>
      <c r="J169" s="123">
        <v>265</v>
      </c>
      <c r="K169" s="123" t="s">
        <v>130</v>
      </c>
      <c r="L169">
        <f t="shared" si="5"/>
        <v>-37</v>
      </c>
      <c r="M169">
        <v>-37</v>
      </c>
      <c r="O169">
        <v>-37</v>
      </c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</row>
    <row r="170" spans="1:41" ht="13.5" hidden="1">
      <c r="A170" s="123" t="s">
        <v>273</v>
      </c>
      <c r="B170" s="123">
        <v>16.2</v>
      </c>
      <c r="C170" s="123" t="s">
        <v>144</v>
      </c>
      <c r="D170" s="128" t="s">
        <v>129</v>
      </c>
      <c r="E170" s="123">
        <v>34410</v>
      </c>
      <c r="F170" s="123">
        <v>12580</v>
      </c>
      <c r="G170" s="128">
        <v>690</v>
      </c>
      <c r="H170" s="123" t="s">
        <v>130</v>
      </c>
      <c r="I170" s="123" t="s">
        <v>368</v>
      </c>
      <c r="J170" s="123">
        <v>290</v>
      </c>
      <c r="K170" s="123" t="s">
        <v>130</v>
      </c>
      <c r="L170">
        <f t="shared" si="5"/>
        <v>-90</v>
      </c>
      <c r="M170">
        <v>-90</v>
      </c>
      <c r="O170">
        <v>-90</v>
      </c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</row>
    <row r="171" spans="1:41" ht="13.5" hidden="1">
      <c r="A171" s="123" t="s">
        <v>275</v>
      </c>
      <c r="B171" s="123">
        <v>16.4</v>
      </c>
      <c r="C171" s="123" t="s">
        <v>144</v>
      </c>
      <c r="D171" s="128" t="s">
        <v>129</v>
      </c>
      <c r="E171" s="123">
        <v>34410</v>
      </c>
      <c r="F171" s="123">
        <v>12290</v>
      </c>
      <c r="G171" s="128">
        <v>591</v>
      </c>
      <c r="H171" s="123" t="s">
        <v>130</v>
      </c>
      <c r="I171" s="123" t="s">
        <v>369</v>
      </c>
      <c r="J171" s="123">
        <v>217</v>
      </c>
      <c r="K171" s="123" t="s">
        <v>130</v>
      </c>
      <c r="L171">
        <f t="shared" si="5"/>
        <v>-99</v>
      </c>
      <c r="M171">
        <v>-99</v>
      </c>
      <c r="O171">
        <v>-99</v>
      </c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</row>
    <row r="172" spans="1:41" ht="13.5" hidden="1">
      <c r="A172" s="123" t="s">
        <v>276</v>
      </c>
      <c r="B172" s="123">
        <v>16.7</v>
      </c>
      <c r="C172" s="123" t="s">
        <v>144</v>
      </c>
      <c r="D172" s="128" t="s">
        <v>129</v>
      </c>
      <c r="E172" s="123">
        <v>34413</v>
      </c>
      <c r="F172" s="123">
        <v>12072</v>
      </c>
      <c r="G172" s="128">
        <v>574</v>
      </c>
      <c r="H172" s="123" t="s">
        <v>130</v>
      </c>
      <c r="I172" s="123" t="s">
        <v>370</v>
      </c>
      <c r="J172" s="123">
        <v>157</v>
      </c>
      <c r="K172" s="123" t="s">
        <v>130</v>
      </c>
      <c r="L172">
        <f t="shared" si="5"/>
        <v>-17</v>
      </c>
      <c r="M172">
        <v>-17</v>
      </c>
      <c r="O172">
        <v>-17</v>
      </c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</row>
    <row r="173" spans="1:41" ht="13.5" hidden="1">
      <c r="A173" s="123" t="s">
        <v>278</v>
      </c>
      <c r="B173" s="123">
        <v>16.8</v>
      </c>
      <c r="C173" s="123" t="s">
        <v>144</v>
      </c>
      <c r="D173" s="128" t="s">
        <v>129</v>
      </c>
      <c r="E173" s="123">
        <v>34493</v>
      </c>
      <c r="F173" s="123">
        <v>11937</v>
      </c>
      <c r="G173" s="128">
        <v>580</v>
      </c>
      <c r="H173" s="123" t="s">
        <v>130</v>
      </c>
      <c r="I173" s="123" t="s">
        <v>284</v>
      </c>
      <c r="J173" s="123">
        <v>243</v>
      </c>
      <c r="K173" s="123" t="s">
        <v>130</v>
      </c>
      <c r="L173">
        <f t="shared" si="5"/>
        <v>6</v>
      </c>
      <c r="M173">
        <v>6</v>
      </c>
      <c r="O173">
        <v>6</v>
      </c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</row>
    <row r="174" spans="1:41" ht="13.5" hidden="1">
      <c r="A174" s="123" t="s">
        <v>281</v>
      </c>
      <c r="B174" s="123">
        <v>17.1</v>
      </c>
      <c r="C174" s="123" t="s">
        <v>144</v>
      </c>
      <c r="D174" s="128" t="s">
        <v>129</v>
      </c>
      <c r="E174" s="123">
        <v>34698</v>
      </c>
      <c r="F174" s="123">
        <v>11804</v>
      </c>
      <c r="G174" s="128">
        <v>576</v>
      </c>
      <c r="H174" s="123" t="s">
        <v>130</v>
      </c>
      <c r="I174" s="123" t="s">
        <v>342</v>
      </c>
      <c r="J174" s="123">
        <v>231</v>
      </c>
      <c r="K174" s="123" t="s">
        <v>130</v>
      </c>
      <c r="L174">
        <f t="shared" si="5"/>
        <v>-4</v>
      </c>
      <c r="M174">
        <v>-4</v>
      </c>
      <c r="O174">
        <v>-4</v>
      </c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</row>
    <row r="175" spans="1:41" ht="13.5" hidden="1">
      <c r="A175" s="123" t="s">
        <v>283</v>
      </c>
      <c r="B175" s="123">
        <v>17.3</v>
      </c>
      <c r="C175" s="123" t="s">
        <v>144</v>
      </c>
      <c r="D175" s="128" t="s">
        <v>129</v>
      </c>
      <c r="E175" s="123">
        <v>34900</v>
      </c>
      <c r="F175" s="123">
        <v>11692</v>
      </c>
      <c r="G175" s="128">
        <v>590</v>
      </c>
      <c r="H175" s="123" t="s">
        <v>130</v>
      </c>
      <c r="I175" s="123" t="s">
        <v>234</v>
      </c>
      <c r="J175" s="123">
        <v>274</v>
      </c>
      <c r="K175" s="123" t="s">
        <v>130</v>
      </c>
      <c r="L175">
        <f t="shared" si="5"/>
        <v>14</v>
      </c>
      <c r="M175">
        <v>14</v>
      </c>
      <c r="O175">
        <v>14</v>
      </c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</row>
    <row r="176" spans="1:41" ht="13.5" hidden="1">
      <c r="A176" s="123" t="s">
        <v>285</v>
      </c>
      <c r="B176" s="123">
        <v>17.6</v>
      </c>
      <c r="C176" s="123" t="s">
        <v>144</v>
      </c>
      <c r="D176" s="128" t="s">
        <v>129</v>
      </c>
      <c r="E176" s="123">
        <v>35155</v>
      </c>
      <c r="F176" s="123">
        <v>11794</v>
      </c>
      <c r="G176" s="128">
        <v>637</v>
      </c>
      <c r="H176" s="123" t="s">
        <v>130</v>
      </c>
      <c r="I176" s="123" t="s">
        <v>228</v>
      </c>
      <c r="J176" s="123">
        <v>177</v>
      </c>
      <c r="K176" s="123" t="s">
        <v>130</v>
      </c>
      <c r="L176">
        <f t="shared" si="5"/>
        <v>47</v>
      </c>
      <c r="M176">
        <v>47</v>
      </c>
      <c r="O176">
        <v>47</v>
      </c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</row>
    <row r="177" spans="1:41" ht="13.5" hidden="1">
      <c r="A177" s="123" t="s">
        <v>287</v>
      </c>
      <c r="B177" s="123">
        <v>17.7</v>
      </c>
      <c r="C177" s="123" t="s">
        <v>144</v>
      </c>
      <c r="D177" s="128" t="s">
        <v>129</v>
      </c>
      <c r="E177" s="123">
        <v>35330</v>
      </c>
      <c r="F177" s="123">
        <v>11822</v>
      </c>
      <c r="G177" s="128">
        <v>718</v>
      </c>
      <c r="H177" s="123" t="s">
        <v>130</v>
      </c>
      <c r="I177" s="123" t="s">
        <v>371</v>
      </c>
      <c r="J177" s="123">
        <v>173</v>
      </c>
      <c r="K177" s="123" t="s">
        <v>130</v>
      </c>
      <c r="L177">
        <f t="shared" si="5"/>
        <v>81</v>
      </c>
      <c r="M177">
        <v>81</v>
      </c>
      <c r="O177">
        <v>81</v>
      </c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</row>
    <row r="178" spans="1:41" ht="13.5" hidden="1">
      <c r="A178" s="123" t="s">
        <v>288</v>
      </c>
      <c r="B178" s="123">
        <v>17.9</v>
      </c>
      <c r="C178" s="123" t="s">
        <v>144</v>
      </c>
      <c r="D178" s="128" t="s">
        <v>129</v>
      </c>
      <c r="E178" s="123">
        <v>35495</v>
      </c>
      <c r="F178" s="123">
        <v>11767</v>
      </c>
      <c r="G178" s="128">
        <v>798</v>
      </c>
      <c r="H178" s="123" t="s">
        <v>130</v>
      </c>
      <c r="I178" s="123" t="s">
        <v>372</v>
      </c>
      <c r="J178" s="123">
        <v>254</v>
      </c>
      <c r="K178" s="123" t="s">
        <v>130</v>
      </c>
      <c r="L178">
        <f t="shared" si="5"/>
        <v>80</v>
      </c>
      <c r="M178">
        <v>80</v>
      </c>
      <c r="O178">
        <v>80</v>
      </c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</row>
    <row r="179" spans="1:41" ht="13.5" hidden="1">
      <c r="A179" s="123" t="s">
        <v>290</v>
      </c>
      <c r="B179" s="123">
        <v>18.2</v>
      </c>
      <c r="C179" s="123" t="s">
        <v>144</v>
      </c>
      <c r="D179" s="128" t="s">
        <v>129</v>
      </c>
      <c r="E179" s="123">
        <v>35750</v>
      </c>
      <c r="F179" s="123">
        <v>11757</v>
      </c>
      <c r="G179" s="128">
        <v>863</v>
      </c>
      <c r="H179" s="123" t="s">
        <v>130</v>
      </c>
      <c r="I179" s="123" t="s">
        <v>373</v>
      </c>
      <c r="J179" s="123">
        <v>157</v>
      </c>
      <c r="K179" s="123" t="s">
        <v>130</v>
      </c>
      <c r="L179">
        <f t="shared" si="5"/>
        <v>65</v>
      </c>
      <c r="M179">
        <v>65</v>
      </c>
      <c r="O179">
        <v>65</v>
      </c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</row>
    <row r="180" spans="1:41" s="132" customFormat="1" ht="13.5">
      <c r="A180" s="130" t="s">
        <v>292</v>
      </c>
      <c r="B180" s="130">
        <v>18.3</v>
      </c>
      <c r="C180" s="130" t="s">
        <v>144</v>
      </c>
      <c r="D180" s="131" t="s">
        <v>129</v>
      </c>
      <c r="E180" s="130">
        <v>35905</v>
      </c>
      <c r="F180" s="130">
        <v>11730</v>
      </c>
      <c r="G180" s="131">
        <v>867</v>
      </c>
      <c r="H180" s="130" t="s">
        <v>130</v>
      </c>
      <c r="I180" s="130" t="s">
        <v>374</v>
      </c>
      <c r="J180" s="130">
        <v>169</v>
      </c>
      <c r="K180" s="130" t="s">
        <v>130</v>
      </c>
      <c r="L180" s="132">
        <f t="shared" si="5"/>
        <v>4</v>
      </c>
      <c r="M180" s="132">
        <v>4</v>
      </c>
      <c r="N180" s="132">
        <f>SUM(M168:M172)</f>
        <v>-252</v>
      </c>
      <c r="O180" s="132">
        <v>4</v>
      </c>
      <c r="P180" s="132">
        <f>SUM(O175:O179)</f>
        <v>287</v>
      </c>
      <c r="Q180" s="133" t="s">
        <v>375</v>
      </c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</row>
    <row r="181" spans="1:41" ht="13.5" hidden="1">
      <c r="A181" s="123" t="s">
        <v>294</v>
      </c>
      <c r="B181" s="123">
        <v>18.5</v>
      </c>
      <c r="C181" s="123" t="s">
        <v>144</v>
      </c>
      <c r="D181" s="128" t="s">
        <v>129</v>
      </c>
      <c r="E181" s="123">
        <v>35738</v>
      </c>
      <c r="F181" s="123">
        <v>11755</v>
      </c>
      <c r="G181" s="128">
        <v>861</v>
      </c>
      <c r="H181" s="123" t="s">
        <v>130</v>
      </c>
      <c r="I181" s="123" t="s">
        <v>376</v>
      </c>
      <c r="J181" s="123">
        <v>214</v>
      </c>
      <c r="K181" s="123" t="s">
        <v>130</v>
      </c>
      <c r="L181">
        <f t="shared" si="5"/>
        <v>-6</v>
      </c>
      <c r="M181">
        <v>-6</v>
      </c>
      <c r="O181">
        <v>-6</v>
      </c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</row>
    <row r="182" spans="1:41" ht="13.5" hidden="1">
      <c r="A182" s="123" t="s">
        <v>296</v>
      </c>
      <c r="B182" s="123">
        <v>18.7</v>
      </c>
      <c r="C182" s="123" t="s">
        <v>144</v>
      </c>
      <c r="D182" s="128" t="s">
        <v>129</v>
      </c>
      <c r="E182" s="123">
        <v>35523</v>
      </c>
      <c r="F182" s="123">
        <v>11764</v>
      </c>
      <c r="G182" s="128">
        <v>807</v>
      </c>
      <c r="H182" s="123" t="s">
        <v>130</v>
      </c>
      <c r="I182" s="123" t="s">
        <v>377</v>
      </c>
      <c r="J182" s="123">
        <v>200</v>
      </c>
      <c r="K182" s="123" t="s">
        <v>130</v>
      </c>
      <c r="L182">
        <f t="shared" si="5"/>
        <v>-54</v>
      </c>
      <c r="M182">
        <v>-54</v>
      </c>
      <c r="O182">
        <v>-54</v>
      </c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</row>
    <row r="183" spans="1:41" ht="13.5" hidden="1">
      <c r="A183" s="123" t="s">
        <v>287</v>
      </c>
      <c r="B183" s="123">
        <v>18.9</v>
      </c>
      <c r="C183" s="123" t="s">
        <v>144</v>
      </c>
      <c r="D183" s="128" t="s">
        <v>129</v>
      </c>
      <c r="E183" s="123">
        <v>35330</v>
      </c>
      <c r="F183" s="123">
        <v>11822</v>
      </c>
      <c r="G183" s="128">
        <v>718</v>
      </c>
      <c r="H183" s="123" t="s">
        <v>130</v>
      </c>
      <c r="I183" s="123" t="s">
        <v>378</v>
      </c>
      <c r="J183" s="123">
        <v>198</v>
      </c>
      <c r="K183" s="123" t="s">
        <v>130</v>
      </c>
      <c r="L183">
        <f t="shared" si="5"/>
        <v>-89</v>
      </c>
      <c r="M183">
        <v>-89</v>
      </c>
      <c r="O183">
        <v>-89</v>
      </c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</row>
    <row r="184" spans="1:41" ht="13.5" hidden="1">
      <c r="A184" s="123" t="s">
        <v>299</v>
      </c>
      <c r="B184" s="123">
        <v>19.1</v>
      </c>
      <c r="C184" s="123" t="s">
        <v>144</v>
      </c>
      <c r="D184" s="128" t="s">
        <v>129</v>
      </c>
      <c r="E184" s="123">
        <v>35133</v>
      </c>
      <c r="F184" s="123">
        <v>11797</v>
      </c>
      <c r="G184" s="128">
        <v>631</v>
      </c>
      <c r="H184" s="123" t="s">
        <v>130</v>
      </c>
      <c r="I184" s="123" t="s">
        <v>379</v>
      </c>
      <c r="J184" s="123">
        <v>149</v>
      </c>
      <c r="K184" s="123" t="s">
        <v>130</v>
      </c>
      <c r="L184">
        <f t="shared" si="5"/>
        <v>-87</v>
      </c>
      <c r="M184">
        <v>-87</v>
      </c>
      <c r="O184">
        <v>-87</v>
      </c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</row>
    <row r="185" spans="1:41" ht="13.5" hidden="1">
      <c r="A185" s="123" t="s">
        <v>301</v>
      </c>
      <c r="B185" s="123">
        <v>19.3</v>
      </c>
      <c r="C185" s="123" t="s">
        <v>144</v>
      </c>
      <c r="D185" s="128" t="s">
        <v>129</v>
      </c>
      <c r="E185" s="123">
        <v>34990</v>
      </c>
      <c r="F185" s="123">
        <v>11752</v>
      </c>
      <c r="G185" s="128">
        <v>606</v>
      </c>
      <c r="H185" s="123" t="s">
        <v>130</v>
      </c>
      <c r="I185" s="123" t="s">
        <v>304</v>
      </c>
      <c r="J185" s="123">
        <v>98.2</v>
      </c>
      <c r="K185" s="123" t="s">
        <v>130</v>
      </c>
      <c r="L185">
        <f t="shared" si="5"/>
        <v>-25</v>
      </c>
      <c r="M185">
        <v>-25</v>
      </c>
      <c r="O185">
        <v>-25</v>
      </c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</row>
    <row r="186" spans="1:41" ht="13.5" hidden="1">
      <c r="A186" s="123" t="s">
        <v>303</v>
      </c>
      <c r="B186" s="123">
        <v>19.4</v>
      </c>
      <c r="C186" s="123" t="s">
        <v>144</v>
      </c>
      <c r="D186" s="128" t="s">
        <v>129</v>
      </c>
      <c r="E186" s="123">
        <v>34900</v>
      </c>
      <c r="F186" s="123">
        <v>11712</v>
      </c>
      <c r="G186" s="128">
        <v>590</v>
      </c>
      <c r="H186" s="123" t="s">
        <v>130</v>
      </c>
      <c r="I186" s="123" t="s">
        <v>380</v>
      </c>
      <c r="J186" s="123">
        <v>254</v>
      </c>
      <c r="K186" s="123" t="s">
        <v>130</v>
      </c>
      <c r="L186">
        <f t="shared" si="5"/>
        <v>-16</v>
      </c>
      <c r="M186">
        <v>-16</v>
      </c>
      <c r="O186">
        <v>-16</v>
      </c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</row>
    <row r="187" spans="1:41" ht="13.5" hidden="1">
      <c r="A187" s="123" t="s">
        <v>305</v>
      </c>
      <c r="B187" s="123">
        <v>19.6</v>
      </c>
      <c r="C187" s="123" t="s">
        <v>144</v>
      </c>
      <c r="D187" s="128" t="s">
        <v>129</v>
      </c>
      <c r="E187" s="123">
        <v>34670</v>
      </c>
      <c r="F187" s="123">
        <v>11822</v>
      </c>
      <c r="G187" s="128">
        <v>574</v>
      </c>
      <c r="H187" s="123" t="s">
        <v>130</v>
      </c>
      <c r="I187" s="123" t="s">
        <v>216</v>
      </c>
      <c r="J187" s="123">
        <v>248</v>
      </c>
      <c r="K187" s="123" t="s">
        <v>130</v>
      </c>
      <c r="L187">
        <f t="shared" si="5"/>
        <v>-16</v>
      </c>
      <c r="M187">
        <v>-16</v>
      </c>
      <c r="O187">
        <v>-16</v>
      </c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</row>
    <row r="188" spans="1:41" ht="13.5" hidden="1">
      <c r="A188" s="123" t="s">
        <v>307</v>
      </c>
      <c r="B188" s="123">
        <v>19.9</v>
      </c>
      <c r="C188" s="123" t="s">
        <v>144</v>
      </c>
      <c r="D188" s="128" t="s">
        <v>129</v>
      </c>
      <c r="E188" s="123">
        <v>34460</v>
      </c>
      <c r="F188" s="123">
        <v>11954</v>
      </c>
      <c r="G188" s="128">
        <v>581</v>
      </c>
      <c r="H188" s="123" t="s">
        <v>130</v>
      </c>
      <c r="I188" s="123" t="s">
        <v>381</v>
      </c>
      <c r="J188" s="123">
        <v>127</v>
      </c>
      <c r="K188" s="123" t="s">
        <v>130</v>
      </c>
      <c r="L188">
        <f t="shared" si="5"/>
        <v>7</v>
      </c>
      <c r="M188">
        <v>7</v>
      </c>
      <c r="O188">
        <v>7</v>
      </c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</row>
    <row r="189" spans="1:41" ht="13.5" hidden="1">
      <c r="A189" s="123" t="s">
        <v>276</v>
      </c>
      <c r="B189" s="123">
        <v>20</v>
      </c>
      <c r="C189" s="123" t="s">
        <v>144</v>
      </c>
      <c r="D189" s="128" t="s">
        <v>129</v>
      </c>
      <c r="E189" s="123">
        <v>34413</v>
      </c>
      <c r="F189" s="123">
        <v>12072</v>
      </c>
      <c r="G189" s="128">
        <v>574</v>
      </c>
      <c r="H189" s="123" t="s">
        <v>130</v>
      </c>
      <c r="I189" s="123" t="s">
        <v>363</v>
      </c>
      <c r="J189" s="123">
        <v>156</v>
      </c>
      <c r="K189" s="123" t="s">
        <v>130</v>
      </c>
      <c r="L189">
        <f t="shared" si="5"/>
        <v>-7</v>
      </c>
      <c r="M189">
        <v>-7</v>
      </c>
      <c r="O189">
        <v>-7</v>
      </c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</row>
    <row r="190" spans="1:41" ht="13.5" hidden="1">
      <c r="A190" s="123" t="s">
        <v>311</v>
      </c>
      <c r="B190" s="123">
        <v>20.1</v>
      </c>
      <c r="C190" s="123" t="s">
        <v>144</v>
      </c>
      <c r="D190" s="128" t="s">
        <v>129</v>
      </c>
      <c r="E190" s="123">
        <v>34370</v>
      </c>
      <c r="F190" s="123">
        <v>11922</v>
      </c>
      <c r="G190" s="128">
        <v>606</v>
      </c>
      <c r="H190" s="123" t="s">
        <v>130</v>
      </c>
      <c r="I190" s="123" t="s">
        <v>324</v>
      </c>
      <c r="J190" s="123">
        <v>192</v>
      </c>
      <c r="K190" s="123" t="s">
        <v>130</v>
      </c>
      <c r="L190">
        <f t="shared" si="5"/>
        <v>32</v>
      </c>
      <c r="M190">
        <v>32</v>
      </c>
      <c r="O190">
        <v>32</v>
      </c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</row>
    <row r="191" spans="1:41" ht="13.5" hidden="1">
      <c r="A191" s="123" t="s">
        <v>312</v>
      </c>
      <c r="B191" s="123">
        <v>20.3</v>
      </c>
      <c r="C191" s="123" t="s">
        <v>144</v>
      </c>
      <c r="D191" s="128" t="s">
        <v>129</v>
      </c>
      <c r="E191" s="123">
        <v>34380</v>
      </c>
      <c r="F191" s="123">
        <v>11729</v>
      </c>
      <c r="G191" s="128">
        <v>691</v>
      </c>
      <c r="H191" s="123" t="s">
        <v>130</v>
      </c>
      <c r="I191" s="123" t="s">
        <v>382</v>
      </c>
      <c r="J191" s="123">
        <v>191</v>
      </c>
      <c r="K191" s="123" t="s">
        <v>130</v>
      </c>
      <c r="L191">
        <f t="shared" si="5"/>
        <v>85</v>
      </c>
      <c r="M191">
        <v>85</v>
      </c>
      <c r="O191">
        <v>85</v>
      </c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</row>
    <row r="192" spans="1:41" s="132" customFormat="1" ht="13.5">
      <c r="A192" s="130" t="s">
        <v>314</v>
      </c>
      <c r="B192" s="130">
        <v>20.5</v>
      </c>
      <c r="C192" s="130" t="s">
        <v>144</v>
      </c>
      <c r="D192" s="131" t="s">
        <v>129</v>
      </c>
      <c r="E192" s="130">
        <v>34398</v>
      </c>
      <c r="F192" s="130">
        <v>11539</v>
      </c>
      <c r="G192" s="131">
        <v>732</v>
      </c>
      <c r="H192" s="130" t="s">
        <v>130</v>
      </c>
      <c r="I192" s="130" t="s">
        <v>383</v>
      </c>
      <c r="J192" s="130">
        <v>119</v>
      </c>
      <c r="K192" s="130" t="s">
        <v>130</v>
      </c>
      <c r="L192" s="132">
        <f t="shared" si="5"/>
        <v>41</v>
      </c>
      <c r="M192" s="132">
        <v>41</v>
      </c>
      <c r="N192" s="132">
        <f>SUM(M181:M187)</f>
        <v>-293</v>
      </c>
      <c r="O192" s="132">
        <v>41</v>
      </c>
      <c r="P192" s="132">
        <f>SUM(O188:O192)</f>
        <v>158</v>
      </c>
      <c r="Q192" s="133" t="s">
        <v>384</v>
      </c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</row>
    <row r="193" spans="1:41" ht="13.5" hidden="1">
      <c r="A193" s="123" t="s">
        <v>385</v>
      </c>
      <c r="B193" s="123">
        <v>20.6</v>
      </c>
      <c r="C193" s="123" t="s">
        <v>144</v>
      </c>
      <c r="D193" s="128" t="s">
        <v>129</v>
      </c>
      <c r="E193" s="123">
        <v>34285</v>
      </c>
      <c r="F193" s="123">
        <v>11579</v>
      </c>
      <c r="G193" s="128">
        <v>717</v>
      </c>
      <c r="H193" s="123" t="s">
        <v>130</v>
      </c>
      <c r="I193" s="123" t="s">
        <v>386</v>
      </c>
      <c r="J193" s="123">
        <v>195</v>
      </c>
      <c r="K193" s="123" t="s">
        <v>130</v>
      </c>
      <c r="L193">
        <f t="shared" si="5"/>
        <v>-15</v>
      </c>
      <c r="M193">
        <v>-15</v>
      </c>
      <c r="O193">
        <v>-15</v>
      </c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</row>
    <row r="194" spans="1:41" ht="13.5" hidden="1">
      <c r="A194" s="123" t="s">
        <v>387</v>
      </c>
      <c r="B194" s="123">
        <v>20.8</v>
      </c>
      <c r="C194" s="123" t="s">
        <v>144</v>
      </c>
      <c r="D194" s="128" t="s">
        <v>129</v>
      </c>
      <c r="E194" s="123">
        <v>34103</v>
      </c>
      <c r="F194" s="123">
        <v>11649</v>
      </c>
      <c r="G194" s="128">
        <v>665</v>
      </c>
      <c r="H194" s="123" t="s">
        <v>130</v>
      </c>
      <c r="I194" s="123" t="s">
        <v>388</v>
      </c>
      <c r="J194" s="123">
        <v>144</v>
      </c>
      <c r="K194" s="123" t="s">
        <v>130</v>
      </c>
      <c r="L194">
        <f t="shared" si="5"/>
        <v>-52</v>
      </c>
      <c r="M194">
        <v>-52</v>
      </c>
      <c r="O194">
        <v>-52</v>
      </c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</row>
    <row r="195" spans="1:41" ht="13.5" hidden="1">
      <c r="A195" s="123" t="s">
        <v>389</v>
      </c>
      <c r="B195" s="123">
        <v>21</v>
      </c>
      <c r="C195" s="123" t="s">
        <v>144</v>
      </c>
      <c r="D195" s="128" t="s">
        <v>129</v>
      </c>
      <c r="E195" s="123">
        <v>33970</v>
      </c>
      <c r="F195" s="123">
        <v>11707</v>
      </c>
      <c r="G195" s="128">
        <v>628</v>
      </c>
      <c r="H195" s="123" t="s">
        <v>130</v>
      </c>
      <c r="I195" s="123" t="s">
        <v>390</v>
      </c>
      <c r="J195" s="123">
        <v>281</v>
      </c>
      <c r="K195" s="123" t="s">
        <v>130</v>
      </c>
      <c r="L195">
        <f t="shared" si="5"/>
        <v>-37</v>
      </c>
      <c r="M195">
        <v>-37</v>
      </c>
      <c r="O195">
        <v>-37</v>
      </c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</row>
    <row r="196" spans="1:41" ht="13.5" hidden="1">
      <c r="A196" s="123" t="s">
        <v>391</v>
      </c>
      <c r="B196" s="123">
        <v>21.3</v>
      </c>
      <c r="C196" s="123" t="s">
        <v>144</v>
      </c>
      <c r="D196" s="128" t="s">
        <v>129</v>
      </c>
      <c r="E196" s="123">
        <v>33718</v>
      </c>
      <c r="F196" s="123">
        <v>11832</v>
      </c>
      <c r="G196" s="128">
        <v>554</v>
      </c>
      <c r="H196" s="123" t="s">
        <v>130</v>
      </c>
      <c r="I196" s="123" t="s">
        <v>380</v>
      </c>
      <c r="J196" s="123">
        <v>235</v>
      </c>
      <c r="K196" s="123" t="s">
        <v>130</v>
      </c>
      <c r="L196">
        <f t="shared" si="5"/>
        <v>-74</v>
      </c>
      <c r="M196">
        <v>-74</v>
      </c>
      <c r="O196">
        <v>-74</v>
      </c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</row>
    <row r="197" spans="1:41" ht="13.5" hidden="1">
      <c r="A197" s="123" t="s">
        <v>392</v>
      </c>
      <c r="B197" s="123">
        <v>21.5</v>
      </c>
      <c r="C197" s="123" t="s">
        <v>144</v>
      </c>
      <c r="D197" s="128" t="s">
        <v>129</v>
      </c>
      <c r="E197" s="123">
        <v>33505</v>
      </c>
      <c r="F197" s="123">
        <v>11934</v>
      </c>
      <c r="G197" s="128">
        <v>432</v>
      </c>
      <c r="H197" s="123" t="s">
        <v>130</v>
      </c>
      <c r="I197" s="123" t="s">
        <v>393</v>
      </c>
      <c r="J197" s="123">
        <v>202</v>
      </c>
      <c r="K197" s="123" t="s">
        <v>130</v>
      </c>
      <c r="L197">
        <f aca="true" t="shared" si="6" ref="L197:L203">G197-G196</f>
        <v>-122</v>
      </c>
      <c r="M197">
        <v>-122</v>
      </c>
      <c r="O197">
        <v>-122</v>
      </c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</row>
    <row r="198" spans="1:41" ht="13.5" hidden="1">
      <c r="A198" s="123" t="s">
        <v>394</v>
      </c>
      <c r="B198" s="123">
        <v>21.7</v>
      </c>
      <c r="C198" s="123" t="s">
        <v>144</v>
      </c>
      <c r="D198" s="128" t="s">
        <v>129</v>
      </c>
      <c r="E198" s="123">
        <v>33308</v>
      </c>
      <c r="F198" s="123">
        <v>11887</v>
      </c>
      <c r="G198" s="128">
        <v>381</v>
      </c>
      <c r="H198" s="123" t="s">
        <v>130</v>
      </c>
      <c r="I198" s="123" t="s">
        <v>378</v>
      </c>
      <c r="J198" s="123">
        <v>264</v>
      </c>
      <c r="K198" s="123" t="s">
        <v>130</v>
      </c>
      <c r="L198">
        <f t="shared" si="6"/>
        <v>-51</v>
      </c>
      <c r="M198">
        <v>-51</v>
      </c>
      <c r="O198">
        <v>-51</v>
      </c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</row>
    <row r="199" spans="1:41" ht="13.5" hidden="1">
      <c r="A199" s="123" t="s">
        <v>395</v>
      </c>
      <c r="B199" s="123">
        <v>22</v>
      </c>
      <c r="C199" s="123" t="s">
        <v>144</v>
      </c>
      <c r="D199" s="128" t="s">
        <v>129</v>
      </c>
      <c r="E199" s="123">
        <v>33045</v>
      </c>
      <c r="F199" s="123">
        <v>11849</v>
      </c>
      <c r="G199" s="128">
        <v>309</v>
      </c>
      <c r="H199" s="123" t="s">
        <v>130</v>
      </c>
      <c r="I199" s="123" t="s">
        <v>396</v>
      </c>
      <c r="J199" s="123">
        <v>217</v>
      </c>
      <c r="K199" s="123" t="s">
        <v>130</v>
      </c>
      <c r="L199">
        <f t="shared" si="6"/>
        <v>-72</v>
      </c>
      <c r="M199">
        <v>-72</v>
      </c>
      <c r="O199">
        <v>-72</v>
      </c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</row>
    <row r="200" spans="1:41" ht="13.5" hidden="1">
      <c r="A200" s="123" t="s">
        <v>397</v>
      </c>
      <c r="B200" s="123">
        <v>22.2</v>
      </c>
      <c r="C200" s="123" t="s">
        <v>144</v>
      </c>
      <c r="D200" s="128" t="s">
        <v>129</v>
      </c>
      <c r="E200" s="123">
        <v>32870</v>
      </c>
      <c r="F200" s="123">
        <v>11719</v>
      </c>
      <c r="G200" s="128">
        <v>253</v>
      </c>
      <c r="H200" s="123" t="s">
        <v>130</v>
      </c>
      <c r="I200" s="123" t="s">
        <v>320</v>
      </c>
      <c r="J200" s="123">
        <v>134</v>
      </c>
      <c r="K200" s="123" t="s">
        <v>130</v>
      </c>
      <c r="L200">
        <f t="shared" si="6"/>
        <v>-56</v>
      </c>
      <c r="M200">
        <v>-56</v>
      </c>
      <c r="O200">
        <v>-56</v>
      </c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</row>
    <row r="201" spans="1:41" ht="13.5" hidden="1">
      <c r="A201" s="123" t="s">
        <v>398</v>
      </c>
      <c r="B201" s="123">
        <v>22.3</v>
      </c>
      <c r="C201" s="123" t="s">
        <v>144</v>
      </c>
      <c r="D201" s="128" t="s">
        <v>129</v>
      </c>
      <c r="E201" s="123">
        <v>32770</v>
      </c>
      <c r="F201" s="123">
        <v>11629</v>
      </c>
      <c r="G201" s="128">
        <v>237</v>
      </c>
      <c r="H201" s="123" t="s">
        <v>130</v>
      </c>
      <c r="I201" s="123" t="s">
        <v>399</v>
      </c>
      <c r="J201" s="123">
        <v>40.6</v>
      </c>
      <c r="K201" s="123" t="s">
        <v>130</v>
      </c>
      <c r="L201">
        <f t="shared" si="6"/>
        <v>-16</v>
      </c>
      <c r="M201">
        <v>-16</v>
      </c>
      <c r="O201">
        <v>-16</v>
      </c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</row>
    <row r="202" spans="1:41" s="125" customFormat="1" ht="13.5">
      <c r="A202" s="124" t="s">
        <v>400</v>
      </c>
      <c r="B202" s="124">
        <v>22.4</v>
      </c>
      <c r="C202" s="124" t="s">
        <v>144</v>
      </c>
      <c r="D202" s="126" t="s">
        <v>129</v>
      </c>
      <c r="E202" s="124">
        <v>32740</v>
      </c>
      <c r="F202" s="124">
        <v>11602</v>
      </c>
      <c r="G202" s="126">
        <v>235</v>
      </c>
      <c r="H202" s="124" t="s">
        <v>130</v>
      </c>
      <c r="L202" s="125">
        <f t="shared" si="6"/>
        <v>-2</v>
      </c>
      <c r="M202" s="125">
        <v>-2</v>
      </c>
      <c r="N202" s="125">
        <f>SUM(M193:M202)</f>
        <v>-497</v>
      </c>
      <c r="O202" s="125">
        <v>-2</v>
      </c>
      <c r="Q202" s="127" t="s">
        <v>401</v>
      </c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</row>
    <row r="203" spans="2:41" s="134" customFormat="1" ht="12.75">
      <c r="B203" s="134" t="s">
        <v>316</v>
      </c>
      <c r="D203" s="135"/>
      <c r="G203" s="135"/>
      <c r="L203" s="134">
        <f t="shared" si="6"/>
        <v>-235</v>
      </c>
      <c r="M203" s="134">
        <v>-235</v>
      </c>
      <c r="N203" s="134">
        <f>N202+N192+N180+N167+N162+N159+N156+N150+N145+N138+N129+N121</f>
        <v>-1613</v>
      </c>
      <c r="O203" s="134">
        <f>O202+O192+O180+O167+O162+O159+O156+O150+O145+O138+O129+O121</f>
        <v>283</v>
      </c>
      <c r="P203" s="134">
        <f>P202+P192+P180+P167+P162+P159+P156+P150+P145+P138+P129+P121</f>
        <v>1687</v>
      </c>
      <c r="Q203" s="135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</row>
    <row r="204" spans="2:41" ht="36" customHeight="1">
      <c r="B204" s="121" t="s">
        <v>402</v>
      </c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</row>
    <row r="205" spans="1:41" ht="13.5" hidden="1">
      <c r="A205" s="123" t="s">
        <v>121</v>
      </c>
      <c r="B205" s="123" t="s">
        <v>317</v>
      </c>
      <c r="C205" s="123" t="s">
        <v>122</v>
      </c>
      <c r="D205" s="128" t="s">
        <v>123</v>
      </c>
      <c r="E205" s="123" t="s">
        <v>124</v>
      </c>
      <c r="F205" s="123" t="s">
        <v>125</v>
      </c>
      <c r="Q205" s="128" t="s">
        <v>137</v>
      </c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</row>
    <row r="206" spans="1:41" ht="13.5" hidden="1">
      <c r="A206" s="123" t="s">
        <v>128</v>
      </c>
      <c r="B206" s="123">
        <v>0</v>
      </c>
      <c r="D206" s="128" t="s">
        <v>129</v>
      </c>
      <c r="E206" s="123">
        <v>32750</v>
      </c>
      <c r="F206" s="123">
        <v>11599</v>
      </c>
      <c r="G206" s="128">
        <v>235</v>
      </c>
      <c r="H206" s="123" t="s">
        <v>130</v>
      </c>
      <c r="I206" s="123" t="s">
        <v>403</v>
      </c>
      <c r="J206" s="123">
        <v>275</v>
      </c>
      <c r="K206" s="123" t="s">
        <v>130</v>
      </c>
      <c r="Q206" s="128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</row>
    <row r="207" spans="1:41" ht="13.5" hidden="1">
      <c r="A207" s="123" t="s">
        <v>133</v>
      </c>
      <c r="B207" s="123">
        <v>275</v>
      </c>
      <c r="C207" s="123" t="s">
        <v>130</v>
      </c>
      <c r="D207" s="128" t="s">
        <v>129</v>
      </c>
      <c r="E207" s="123">
        <v>32475</v>
      </c>
      <c r="F207" s="123">
        <v>11617</v>
      </c>
      <c r="G207" s="128">
        <v>327</v>
      </c>
      <c r="H207" s="123" t="s">
        <v>130</v>
      </c>
      <c r="I207" s="123" t="s">
        <v>404</v>
      </c>
      <c r="J207" s="123">
        <v>187</v>
      </c>
      <c r="K207" s="123" t="s">
        <v>130</v>
      </c>
      <c r="L207">
        <f aca="true" t="shared" si="7" ref="L207:L238">G207-G206</f>
        <v>92</v>
      </c>
      <c r="M207">
        <v>92</v>
      </c>
      <c r="O207">
        <v>92</v>
      </c>
      <c r="Q207" s="128" t="s">
        <v>142</v>
      </c>
      <c r="R207" s="123" t="s">
        <v>143</v>
      </c>
      <c r="S207" s="137">
        <v>24.1</v>
      </c>
      <c r="T207" s="137" t="s">
        <v>144</v>
      </c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</row>
    <row r="208" spans="1:41" ht="13.5" hidden="1">
      <c r="A208" s="123" t="s">
        <v>135</v>
      </c>
      <c r="B208" s="123">
        <v>461</v>
      </c>
      <c r="C208" s="123" t="s">
        <v>130</v>
      </c>
      <c r="D208" s="128" t="s">
        <v>129</v>
      </c>
      <c r="E208" s="123">
        <v>32288</v>
      </c>
      <c r="F208" s="123">
        <v>11622</v>
      </c>
      <c r="G208" s="128">
        <v>452</v>
      </c>
      <c r="H208" s="123" t="s">
        <v>130</v>
      </c>
      <c r="I208" s="123" t="s">
        <v>405</v>
      </c>
      <c r="J208" s="123">
        <v>183</v>
      </c>
      <c r="K208" s="123" t="s">
        <v>130</v>
      </c>
      <c r="L208">
        <f t="shared" si="7"/>
        <v>125</v>
      </c>
      <c r="M208">
        <v>125</v>
      </c>
      <c r="O208">
        <v>125</v>
      </c>
      <c r="Q208" s="128" t="s">
        <v>147</v>
      </c>
      <c r="R208" s="123" t="s">
        <v>148</v>
      </c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</row>
    <row r="209" spans="1:41" ht="13.5" hidden="1">
      <c r="A209" s="123" t="s">
        <v>138</v>
      </c>
      <c r="B209" s="123">
        <v>645</v>
      </c>
      <c r="C209" s="123" t="s">
        <v>130</v>
      </c>
      <c r="D209" s="128" t="s">
        <v>129</v>
      </c>
      <c r="E209" s="123">
        <v>32135</v>
      </c>
      <c r="F209" s="123">
        <v>11519</v>
      </c>
      <c r="G209" s="128">
        <v>514</v>
      </c>
      <c r="H209" s="123" t="s">
        <v>130</v>
      </c>
      <c r="I209" s="123" t="s">
        <v>306</v>
      </c>
      <c r="J209" s="123">
        <v>204</v>
      </c>
      <c r="K209" s="123" t="s">
        <v>130</v>
      </c>
      <c r="L209">
        <f t="shared" si="7"/>
        <v>62</v>
      </c>
      <c r="M209">
        <v>62</v>
      </c>
      <c r="O209">
        <v>62</v>
      </c>
      <c r="Q209" s="136" t="s">
        <v>142</v>
      </c>
      <c r="R209" s="137" t="s">
        <v>151</v>
      </c>
      <c r="S209" s="137">
        <v>2005</v>
      </c>
      <c r="T209" s="137" t="s">
        <v>130</v>
      </c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</row>
    <row r="210" spans="1:41" ht="13.5" hidden="1">
      <c r="A210" s="123" t="s">
        <v>140</v>
      </c>
      <c r="B210" s="123">
        <v>849</v>
      </c>
      <c r="C210" s="123" t="s">
        <v>130</v>
      </c>
      <c r="D210" s="128" t="s">
        <v>129</v>
      </c>
      <c r="E210" s="123">
        <v>32093</v>
      </c>
      <c r="F210" s="123">
        <v>11319</v>
      </c>
      <c r="G210" s="128">
        <v>533</v>
      </c>
      <c r="H210" s="123" t="s">
        <v>130</v>
      </c>
      <c r="I210" s="123" t="s">
        <v>345</v>
      </c>
      <c r="J210" s="123">
        <v>160</v>
      </c>
      <c r="K210" s="123" t="s">
        <v>130</v>
      </c>
      <c r="L210">
        <f t="shared" si="7"/>
        <v>19</v>
      </c>
      <c r="M210">
        <v>19</v>
      </c>
      <c r="O210">
        <v>19</v>
      </c>
      <c r="Q210" s="128" t="s">
        <v>142</v>
      </c>
      <c r="R210" s="123" t="s">
        <v>154</v>
      </c>
      <c r="S210" s="137">
        <v>2165</v>
      </c>
      <c r="T210" s="137" t="s">
        <v>130</v>
      </c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</row>
    <row r="211" spans="1:41" s="132" customFormat="1" ht="13.5">
      <c r="A211" s="130" t="s">
        <v>145</v>
      </c>
      <c r="B211" s="130">
        <v>1.01</v>
      </c>
      <c r="C211" s="130" t="s">
        <v>144</v>
      </c>
      <c r="D211" s="131" t="s">
        <v>129</v>
      </c>
      <c r="E211" s="130">
        <v>32015</v>
      </c>
      <c r="F211" s="130">
        <v>11179</v>
      </c>
      <c r="G211" s="131">
        <v>548</v>
      </c>
      <c r="H211" s="130" t="s">
        <v>130</v>
      </c>
      <c r="I211" s="130" t="s">
        <v>406</v>
      </c>
      <c r="J211" s="130">
        <v>75.1</v>
      </c>
      <c r="K211" s="130" t="s">
        <v>130</v>
      </c>
      <c r="L211" s="132">
        <f t="shared" si="7"/>
        <v>15</v>
      </c>
      <c r="M211" s="132">
        <v>15</v>
      </c>
      <c r="N211" s="132">
        <v>0</v>
      </c>
      <c r="O211" s="132">
        <v>15</v>
      </c>
      <c r="P211" s="132">
        <f>SUM(O206:O211)</f>
        <v>313</v>
      </c>
      <c r="Q211" s="133" t="s">
        <v>407</v>
      </c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</row>
    <row r="212" spans="1:41" ht="13.5" hidden="1">
      <c r="A212" s="123" t="s">
        <v>149</v>
      </c>
      <c r="B212" s="123">
        <v>1.08</v>
      </c>
      <c r="C212" s="123" t="s">
        <v>144</v>
      </c>
      <c r="D212" s="128" t="s">
        <v>129</v>
      </c>
      <c r="E212" s="123">
        <v>31940</v>
      </c>
      <c r="F212" s="123">
        <v>11172</v>
      </c>
      <c r="G212" s="128">
        <v>547</v>
      </c>
      <c r="H212" s="123" t="s">
        <v>130</v>
      </c>
      <c r="I212" s="123" t="s">
        <v>386</v>
      </c>
      <c r="J212" s="123">
        <v>203</v>
      </c>
      <c r="K212" s="123" t="s">
        <v>130</v>
      </c>
      <c r="L212">
        <f t="shared" si="7"/>
        <v>-1</v>
      </c>
      <c r="M212">
        <v>-1</v>
      </c>
      <c r="O212">
        <v>-1</v>
      </c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</row>
    <row r="213" spans="1:41" ht="13.5" hidden="1">
      <c r="A213" s="123" t="s">
        <v>152</v>
      </c>
      <c r="B213" s="123">
        <v>1.29</v>
      </c>
      <c r="C213" s="123" t="s">
        <v>144</v>
      </c>
      <c r="D213" s="128" t="s">
        <v>129</v>
      </c>
      <c r="E213" s="123">
        <v>31750</v>
      </c>
      <c r="F213" s="123">
        <v>11244</v>
      </c>
      <c r="G213" s="128">
        <v>530</v>
      </c>
      <c r="H213" s="123" t="s">
        <v>130</v>
      </c>
      <c r="I213" s="123" t="s">
        <v>408</v>
      </c>
      <c r="J213" s="123">
        <v>199</v>
      </c>
      <c r="K213" s="123" t="s">
        <v>130</v>
      </c>
      <c r="L213">
        <f t="shared" si="7"/>
        <v>-17</v>
      </c>
      <c r="M213">
        <v>-17</v>
      </c>
      <c r="O213">
        <v>-17</v>
      </c>
      <c r="Q213" s="128" t="s">
        <v>157</v>
      </c>
      <c r="R213" s="123" t="s">
        <v>158</v>
      </c>
      <c r="S213" s="148">
        <v>0.2520833333333333</v>
      </c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</row>
    <row r="214" spans="1:41" ht="13.5" hidden="1">
      <c r="A214" s="123" t="s">
        <v>155</v>
      </c>
      <c r="B214" s="123">
        <v>1.49</v>
      </c>
      <c r="C214" s="123" t="s">
        <v>144</v>
      </c>
      <c r="D214" s="128" t="s">
        <v>129</v>
      </c>
      <c r="E214" s="123">
        <v>31558</v>
      </c>
      <c r="F214" s="123">
        <v>11297</v>
      </c>
      <c r="G214" s="128">
        <v>516</v>
      </c>
      <c r="H214" s="123" t="s">
        <v>130</v>
      </c>
      <c r="I214" s="123" t="s">
        <v>409</v>
      </c>
      <c r="J214" s="123">
        <v>182</v>
      </c>
      <c r="K214" s="123" t="s">
        <v>130</v>
      </c>
      <c r="L214">
        <f t="shared" si="7"/>
        <v>-14</v>
      </c>
      <c r="M214">
        <v>-14</v>
      </c>
      <c r="O214">
        <v>-14</v>
      </c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</row>
    <row r="215" spans="1:41" ht="13.5" hidden="1">
      <c r="A215" s="123" t="s">
        <v>159</v>
      </c>
      <c r="B215" s="123">
        <v>1.67</v>
      </c>
      <c r="C215" s="123" t="s">
        <v>144</v>
      </c>
      <c r="D215" s="128" t="s">
        <v>129</v>
      </c>
      <c r="E215" s="123">
        <v>31375</v>
      </c>
      <c r="F215" s="123">
        <v>11312</v>
      </c>
      <c r="G215" s="128">
        <v>492</v>
      </c>
      <c r="H215" s="123" t="s">
        <v>130</v>
      </c>
      <c r="I215" s="123" t="s">
        <v>410</v>
      </c>
      <c r="J215" s="123">
        <v>167</v>
      </c>
      <c r="K215" s="123" t="s">
        <v>130</v>
      </c>
      <c r="L215">
        <f t="shared" si="7"/>
        <v>-24</v>
      </c>
      <c r="M215">
        <v>-24</v>
      </c>
      <c r="O215">
        <v>-24</v>
      </c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</row>
    <row r="216" spans="1:41" ht="13.5" hidden="1">
      <c r="A216" s="123" t="s">
        <v>161</v>
      </c>
      <c r="B216" s="123">
        <v>1.83</v>
      </c>
      <c r="C216" s="123" t="s">
        <v>144</v>
      </c>
      <c r="D216" s="128" t="s">
        <v>129</v>
      </c>
      <c r="E216" s="123">
        <v>31210</v>
      </c>
      <c r="F216" s="123">
        <v>11282</v>
      </c>
      <c r="G216" s="128">
        <v>488</v>
      </c>
      <c r="H216" s="123" t="s">
        <v>130</v>
      </c>
      <c r="I216" s="123" t="s">
        <v>410</v>
      </c>
      <c r="J216" s="123">
        <v>198</v>
      </c>
      <c r="K216" s="123" t="s">
        <v>130</v>
      </c>
      <c r="L216">
        <f t="shared" si="7"/>
        <v>-4</v>
      </c>
      <c r="M216">
        <v>-4</v>
      </c>
      <c r="O216">
        <v>-4</v>
      </c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</row>
    <row r="217" spans="1:41" ht="13.5" hidden="1">
      <c r="A217" s="123" t="s">
        <v>163</v>
      </c>
      <c r="B217" s="123">
        <v>2.03</v>
      </c>
      <c r="C217" s="123" t="s">
        <v>144</v>
      </c>
      <c r="D217" s="128" t="s">
        <v>129</v>
      </c>
      <c r="E217" s="123">
        <v>31015</v>
      </c>
      <c r="F217" s="123">
        <v>11244</v>
      </c>
      <c r="G217" s="128">
        <v>470</v>
      </c>
      <c r="H217" s="123" t="s">
        <v>130</v>
      </c>
      <c r="I217" s="123" t="s">
        <v>396</v>
      </c>
      <c r="J217" s="123">
        <v>146</v>
      </c>
      <c r="K217" s="123" t="s">
        <v>130</v>
      </c>
      <c r="L217">
        <f t="shared" si="7"/>
        <v>-18</v>
      </c>
      <c r="M217">
        <v>-18</v>
      </c>
      <c r="O217">
        <v>-18</v>
      </c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</row>
    <row r="218" spans="1:41" ht="13.5" hidden="1">
      <c r="A218" s="123" t="s">
        <v>165</v>
      </c>
      <c r="B218" s="123">
        <v>2.18</v>
      </c>
      <c r="C218" s="123" t="s">
        <v>144</v>
      </c>
      <c r="D218" s="128" t="s">
        <v>129</v>
      </c>
      <c r="E218" s="123">
        <v>30898</v>
      </c>
      <c r="F218" s="123">
        <v>11157</v>
      </c>
      <c r="G218" s="128">
        <v>468</v>
      </c>
      <c r="H218" s="123" t="s">
        <v>130</v>
      </c>
      <c r="I218" s="123" t="s">
        <v>411</v>
      </c>
      <c r="J218" s="123">
        <v>142</v>
      </c>
      <c r="K218" s="123" t="s">
        <v>130</v>
      </c>
      <c r="L218">
        <f t="shared" si="7"/>
        <v>-2</v>
      </c>
      <c r="M218">
        <v>-2</v>
      </c>
      <c r="O218">
        <v>-2</v>
      </c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</row>
    <row r="219" spans="1:41" ht="13.5" hidden="1">
      <c r="A219" s="123" t="s">
        <v>166</v>
      </c>
      <c r="B219" s="123">
        <v>2.32</v>
      </c>
      <c r="C219" s="123" t="s">
        <v>144</v>
      </c>
      <c r="D219" s="128" t="s">
        <v>129</v>
      </c>
      <c r="E219" s="123">
        <v>30775</v>
      </c>
      <c r="F219" s="123">
        <v>11084</v>
      </c>
      <c r="G219" s="128">
        <v>469</v>
      </c>
      <c r="H219" s="123" t="s">
        <v>130</v>
      </c>
      <c r="I219" s="123" t="s">
        <v>412</v>
      </c>
      <c r="J219" s="123">
        <v>123</v>
      </c>
      <c r="K219" s="123" t="s">
        <v>130</v>
      </c>
      <c r="L219">
        <f t="shared" si="7"/>
        <v>1</v>
      </c>
      <c r="M219">
        <v>1</v>
      </c>
      <c r="O219">
        <v>1</v>
      </c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</row>
    <row r="220" spans="1:41" ht="13.5" hidden="1">
      <c r="A220" s="123" t="s">
        <v>168</v>
      </c>
      <c r="B220" s="123">
        <v>2.44</v>
      </c>
      <c r="C220" s="123" t="s">
        <v>144</v>
      </c>
      <c r="D220" s="128" t="s">
        <v>129</v>
      </c>
      <c r="E220" s="123">
        <v>30653</v>
      </c>
      <c r="F220" s="123">
        <v>11099</v>
      </c>
      <c r="G220" s="128">
        <v>471</v>
      </c>
      <c r="H220" s="123" t="s">
        <v>130</v>
      </c>
      <c r="I220" s="123" t="s">
        <v>304</v>
      </c>
      <c r="J220" s="123">
        <v>281</v>
      </c>
      <c r="K220" s="123" t="s">
        <v>130</v>
      </c>
      <c r="L220">
        <f t="shared" si="7"/>
        <v>2</v>
      </c>
      <c r="M220">
        <v>2</v>
      </c>
      <c r="O220">
        <v>2</v>
      </c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</row>
    <row r="221" spans="1:41" ht="13.5" hidden="1">
      <c r="A221" s="123" t="s">
        <v>170</v>
      </c>
      <c r="B221" s="123">
        <v>2.72</v>
      </c>
      <c r="C221" s="123" t="s">
        <v>144</v>
      </c>
      <c r="D221" s="128" t="s">
        <v>129</v>
      </c>
      <c r="E221" s="123">
        <v>30395</v>
      </c>
      <c r="F221" s="123">
        <v>10984</v>
      </c>
      <c r="G221" s="128">
        <v>474</v>
      </c>
      <c r="H221" s="123" t="s">
        <v>130</v>
      </c>
      <c r="I221" s="123" t="s">
        <v>302</v>
      </c>
      <c r="J221" s="123">
        <v>227</v>
      </c>
      <c r="K221" s="123" t="s">
        <v>130</v>
      </c>
      <c r="L221">
        <f t="shared" si="7"/>
        <v>3</v>
      </c>
      <c r="M221">
        <v>3</v>
      </c>
      <c r="O221">
        <v>3</v>
      </c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</row>
    <row r="222" spans="1:41" ht="13.5" hidden="1">
      <c r="A222" s="123" t="s">
        <v>172</v>
      </c>
      <c r="B222" s="123">
        <v>2.95</v>
      </c>
      <c r="C222" s="123" t="s">
        <v>144</v>
      </c>
      <c r="D222" s="128" t="s">
        <v>129</v>
      </c>
      <c r="E222" s="123">
        <v>30263</v>
      </c>
      <c r="F222" s="123">
        <v>10799</v>
      </c>
      <c r="G222" s="128">
        <v>497</v>
      </c>
      <c r="H222" s="123" t="s">
        <v>130</v>
      </c>
      <c r="I222" s="123" t="s">
        <v>348</v>
      </c>
      <c r="J222" s="123">
        <v>262</v>
      </c>
      <c r="K222" s="123" t="s">
        <v>130</v>
      </c>
      <c r="L222">
        <f t="shared" si="7"/>
        <v>23</v>
      </c>
      <c r="M222">
        <v>23</v>
      </c>
      <c r="O222">
        <v>23</v>
      </c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</row>
    <row r="223" spans="1:41" ht="13.5" hidden="1">
      <c r="A223" s="123" t="s">
        <v>174</v>
      </c>
      <c r="B223" s="123">
        <v>3.21</v>
      </c>
      <c r="C223" s="123" t="s">
        <v>144</v>
      </c>
      <c r="D223" s="128" t="s">
        <v>129</v>
      </c>
      <c r="E223" s="123">
        <v>30093</v>
      </c>
      <c r="F223" s="123">
        <v>10599</v>
      </c>
      <c r="G223" s="128">
        <v>511</v>
      </c>
      <c r="H223" s="123" t="s">
        <v>130</v>
      </c>
      <c r="I223" s="123" t="s">
        <v>286</v>
      </c>
      <c r="J223" s="123">
        <v>168</v>
      </c>
      <c r="K223" s="123" t="s">
        <v>130</v>
      </c>
      <c r="L223">
        <f t="shared" si="7"/>
        <v>14</v>
      </c>
      <c r="M223">
        <v>14</v>
      </c>
      <c r="O223">
        <v>14</v>
      </c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</row>
    <row r="224" spans="1:41" s="132" customFormat="1" ht="13.5">
      <c r="A224" s="130" t="s">
        <v>176</v>
      </c>
      <c r="B224" s="130">
        <v>3.38</v>
      </c>
      <c r="C224" s="130" t="s">
        <v>144</v>
      </c>
      <c r="D224" s="131" t="s">
        <v>129</v>
      </c>
      <c r="E224" s="130">
        <v>30153</v>
      </c>
      <c r="F224" s="130">
        <v>10442</v>
      </c>
      <c r="G224" s="131">
        <v>530</v>
      </c>
      <c r="H224" s="130" t="s">
        <v>130</v>
      </c>
      <c r="I224" s="130" t="s">
        <v>413</v>
      </c>
      <c r="J224" s="130">
        <v>249</v>
      </c>
      <c r="K224" s="130" t="s">
        <v>130</v>
      </c>
      <c r="L224" s="132">
        <f t="shared" si="7"/>
        <v>19</v>
      </c>
      <c r="M224" s="132">
        <v>19</v>
      </c>
      <c r="N224" s="132">
        <f>SUM(M212:M218)</f>
        <v>-80</v>
      </c>
      <c r="O224" s="132">
        <v>19</v>
      </c>
      <c r="P224" s="132">
        <f>SUM(O219:O224)</f>
        <v>62</v>
      </c>
      <c r="Q224" s="133" t="s">
        <v>414</v>
      </c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</row>
    <row r="225" spans="1:41" ht="13.5" hidden="1">
      <c r="A225" s="123" t="s">
        <v>178</v>
      </c>
      <c r="B225" s="123">
        <v>3.63</v>
      </c>
      <c r="C225" s="123" t="s">
        <v>144</v>
      </c>
      <c r="D225" s="128" t="s">
        <v>129</v>
      </c>
      <c r="E225" s="123">
        <v>29903</v>
      </c>
      <c r="F225" s="123">
        <v>10434</v>
      </c>
      <c r="G225" s="128">
        <v>502</v>
      </c>
      <c r="H225" s="123" t="s">
        <v>130</v>
      </c>
      <c r="I225" s="123" t="s">
        <v>415</v>
      </c>
      <c r="J225" s="123">
        <v>254</v>
      </c>
      <c r="K225" s="123" t="s">
        <v>130</v>
      </c>
      <c r="L225">
        <f t="shared" si="7"/>
        <v>-28</v>
      </c>
      <c r="M225">
        <v>-28</v>
      </c>
      <c r="O225">
        <v>-28</v>
      </c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</row>
    <row r="226" spans="1:41" ht="13.5" hidden="1">
      <c r="A226" s="123" t="s">
        <v>180</v>
      </c>
      <c r="B226" s="123">
        <v>3.89</v>
      </c>
      <c r="C226" s="123" t="s">
        <v>144</v>
      </c>
      <c r="D226" s="128" t="s">
        <v>129</v>
      </c>
      <c r="E226" s="123">
        <v>29680</v>
      </c>
      <c r="F226" s="123">
        <v>10309</v>
      </c>
      <c r="G226" s="128">
        <v>494</v>
      </c>
      <c r="H226" s="123" t="s">
        <v>130</v>
      </c>
      <c r="I226" s="123" t="s">
        <v>415</v>
      </c>
      <c r="J226" s="123">
        <v>175</v>
      </c>
      <c r="K226" s="123" t="s">
        <v>130</v>
      </c>
      <c r="L226">
        <f t="shared" si="7"/>
        <v>-8</v>
      </c>
      <c r="M226">
        <v>-8</v>
      </c>
      <c r="O226">
        <v>-8</v>
      </c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</row>
    <row r="227" spans="1:41" ht="13.5" hidden="1">
      <c r="A227" s="123" t="s">
        <v>182</v>
      </c>
      <c r="B227" s="123">
        <v>4.06</v>
      </c>
      <c r="C227" s="123" t="s">
        <v>144</v>
      </c>
      <c r="D227" s="128" t="s">
        <v>129</v>
      </c>
      <c r="E227" s="123">
        <v>29528</v>
      </c>
      <c r="F227" s="123">
        <v>10222</v>
      </c>
      <c r="G227" s="128">
        <v>489</v>
      </c>
      <c r="H227" s="123" t="s">
        <v>130</v>
      </c>
      <c r="I227" s="123" t="s">
        <v>416</v>
      </c>
      <c r="J227" s="123">
        <v>246</v>
      </c>
      <c r="K227" s="123" t="s">
        <v>130</v>
      </c>
      <c r="L227">
        <f t="shared" si="7"/>
        <v>-5</v>
      </c>
      <c r="M227">
        <v>-5</v>
      </c>
      <c r="O227">
        <v>-5</v>
      </c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</row>
    <row r="228" spans="1:41" ht="13.5" hidden="1">
      <c r="A228" s="123" t="s">
        <v>184</v>
      </c>
      <c r="B228" s="123">
        <v>4.31</v>
      </c>
      <c r="C228" s="123" t="s">
        <v>144</v>
      </c>
      <c r="D228" s="128" t="s">
        <v>129</v>
      </c>
      <c r="E228" s="123">
        <v>29403</v>
      </c>
      <c r="F228" s="123">
        <v>10009</v>
      </c>
      <c r="G228" s="128">
        <v>513</v>
      </c>
      <c r="H228" s="123" t="s">
        <v>130</v>
      </c>
      <c r="I228" s="123" t="s">
        <v>417</v>
      </c>
      <c r="J228" s="123">
        <v>233</v>
      </c>
      <c r="K228" s="123" t="s">
        <v>130</v>
      </c>
      <c r="L228">
        <f t="shared" si="7"/>
        <v>24</v>
      </c>
      <c r="M228">
        <v>24</v>
      </c>
      <c r="O228">
        <v>24</v>
      </c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</row>
    <row r="229" spans="1:41" ht="13.5" hidden="1">
      <c r="A229" s="123" t="s">
        <v>186</v>
      </c>
      <c r="B229" s="123">
        <v>4.54</v>
      </c>
      <c r="C229" s="123" t="s">
        <v>144</v>
      </c>
      <c r="D229" s="128" t="s">
        <v>129</v>
      </c>
      <c r="E229" s="123">
        <v>29238</v>
      </c>
      <c r="F229" s="123">
        <v>9844</v>
      </c>
      <c r="G229" s="128">
        <v>553</v>
      </c>
      <c r="H229" s="123" t="s">
        <v>130</v>
      </c>
      <c r="I229" s="123" t="s">
        <v>418</v>
      </c>
      <c r="J229" s="123">
        <v>210</v>
      </c>
      <c r="K229" s="123" t="s">
        <v>130</v>
      </c>
      <c r="L229">
        <f t="shared" si="7"/>
        <v>40</v>
      </c>
      <c r="M229">
        <v>40</v>
      </c>
      <c r="O229">
        <v>40</v>
      </c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</row>
    <row r="230" spans="1:41" ht="13.5" hidden="1">
      <c r="A230" s="123" t="s">
        <v>188</v>
      </c>
      <c r="B230" s="123">
        <v>4.75</v>
      </c>
      <c r="C230" s="123" t="s">
        <v>144</v>
      </c>
      <c r="D230" s="128" t="s">
        <v>129</v>
      </c>
      <c r="E230" s="123">
        <v>29153</v>
      </c>
      <c r="F230" s="123">
        <v>9652</v>
      </c>
      <c r="G230" s="128">
        <v>612</v>
      </c>
      <c r="H230" s="123" t="s">
        <v>130</v>
      </c>
      <c r="I230" s="123" t="s">
        <v>419</v>
      </c>
      <c r="J230" s="123">
        <v>233</v>
      </c>
      <c r="K230" s="123" t="s">
        <v>130</v>
      </c>
      <c r="L230">
        <f t="shared" si="7"/>
        <v>59</v>
      </c>
      <c r="M230">
        <v>59</v>
      </c>
      <c r="O230">
        <v>59</v>
      </c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</row>
    <row r="231" spans="1:41" ht="13.5" hidden="1">
      <c r="A231" s="123" t="s">
        <v>190</v>
      </c>
      <c r="B231" s="123">
        <v>4.98</v>
      </c>
      <c r="C231" s="123" t="s">
        <v>144</v>
      </c>
      <c r="D231" s="128" t="s">
        <v>129</v>
      </c>
      <c r="E231" s="123">
        <v>28975</v>
      </c>
      <c r="F231" s="123">
        <v>9499</v>
      </c>
      <c r="G231" s="128">
        <v>671</v>
      </c>
      <c r="H231" s="123" t="s">
        <v>130</v>
      </c>
      <c r="I231" s="123" t="s">
        <v>136</v>
      </c>
      <c r="J231" s="123">
        <v>44.9</v>
      </c>
      <c r="K231" s="123" t="s">
        <v>130</v>
      </c>
      <c r="L231">
        <f t="shared" si="7"/>
        <v>59</v>
      </c>
      <c r="M231">
        <v>59</v>
      </c>
      <c r="O231">
        <v>59</v>
      </c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</row>
    <row r="232" spans="1:41" ht="13.5" hidden="1">
      <c r="A232" s="123" t="s">
        <v>194</v>
      </c>
      <c r="B232" s="123">
        <v>5.03</v>
      </c>
      <c r="C232" s="123" t="s">
        <v>144</v>
      </c>
      <c r="D232" s="128" t="s">
        <v>129</v>
      </c>
      <c r="E232" s="123">
        <v>28938</v>
      </c>
      <c r="F232" s="123">
        <v>9524</v>
      </c>
      <c r="G232" s="128">
        <v>689</v>
      </c>
      <c r="H232" s="123" t="s">
        <v>130</v>
      </c>
      <c r="I232" s="123" t="s">
        <v>216</v>
      </c>
      <c r="J232" s="123">
        <v>65</v>
      </c>
      <c r="K232" s="123" t="s">
        <v>130</v>
      </c>
      <c r="L232">
        <f t="shared" si="7"/>
        <v>18</v>
      </c>
      <c r="M232">
        <v>18</v>
      </c>
      <c r="O232">
        <v>18</v>
      </c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</row>
    <row r="233" spans="1:41" ht="13.5" hidden="1">
      <c r="A233" s="123" t="s">
        <v>192</v>
      </c>
      <c r="B233" s="123">
        <v>5.09</v>
      </c>
      <c r="C233" s="123" t="s">
        <v>144</v>
      </c>
      <c r="D233" s="128" t="s">
        <v>129</v>
      </c>
      <c r="E233" s="123">
        <v>28883</v>
      </c>
      <c r="F233" s="123">
        <v>9559</v>
      </c>
      <c r="G233" s="128">
        <v>703</v>
      </c>
      <c r="H233" s="123" t="s">
        <v>130</v>
      </c>
      <c r="I233" s="123" t="s">
        <v>413</v>
      </c>
      <c r="J233" s="123">
        <v>334</v>
      </c>
      <c r="K233" s="123" t="s">
        <v>130</v>
      </c>
      <c r="L233">
        <f t="shared" si="7"/>
        <v>14</v>
      </c>
      <c r="M233">
        <v>14</v>
      </c>
      <c r="O233">
        <v>14</v>
      </c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</row>
    <row r="234" spans="1:41" ht="13.5" hidden="1">
      <c r="A234" s="123" t="s">
        <v>196</v>
      </c>
      <c r="B234" s="123">
        <v>5.43</v>
      </c>
      <c r="C234" s="123" t="s">
        <v>144</v>
      </c>
      <c r="D234" s="128" t="s">
        <v>129</v>
      </c>
      <c r="E234" s="123">
        <v>28548</v>
      </c>
      <c r="F234" s="123">
        <v>9549</v>
      </c>
      <c r="G234" s="128">
        <v>729</v>
      </c>
      <c r="H234" s="123" t="s">
        <v>130</v>
      </c>
      <c r="I234" s="123" t="s">
        <v>420</v>
      </c>
      <c r="J234" s="123">
        <v>262</v>
      </c>
      <c r="K234" s="123" t="s">
        <v>130</v>
      </c>
      <c r="L234">
        <f t="shared" si="7"/>
        <v>26</v>
      </c>
      <c r="M234">
        <v>26</v>
      </c>
      <c r="O234">
        <v>26</v>
      </c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</row>
    <row r="235" spans="1:41" ht="13.5" hidden="1">
      <c r="A235" s="123" t="s">
        <v>198</v>
      </c>
      <c r="B235" s="123">
        <v>5.69</v>
      </c>
      <c r="C235" s="123" t="s">
        <v>144</v>
      </c>
      <c r="D235" s="128" t="s">
        <v>129</v>
      </c>
      <c r="E235" s="123">
        <v>28285</v>
      </c>
      <c r="F235" s="123">
        <v>9544</v>
      </c>
      <c r="G235" s="128">
        <v>755</v>
      </c>
      <c r="H235" s="123" t="s">
        <v>130</v>
      </c>
      <c r="I235" s="123" t="s">
        <v>410</v>
      </c>
      <c r="J235" s="123">
        <v>104</v>
      </c>
      <c r="K235" s="123" t="s">
        <v>130</v>
      </c>
      <c r="L235">
        <f t="shared" si="7"/>
        <v>26</v>
      </c>
      <c r="M235">
        <v>26</v>
      </c>
      <c r="O235">
        <v>26</v>
      </c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</row>
    <row r="236" spans="1:41" s="132" customFormat="1" ht="13.5">
      <c r="A236" s="130" t="s">
        <v>200</v>
      </c>
      <c r="B236" s="130">
        <v>5.79</v>
      </c>
      <c r="C236" s="130" t="s">
        <v>144</v>
      </c>
      <c r="D236" s="131" t="s">
        <v>129</v>
      </c>
      <c r="E236" s="130">
        <v>28183</v>
      </c>
      <c r="F236" s="130">
        <v>9524</v>
      </c>
      <c r="G236" s="131">
        <v>759</v>
      </c>
      <c r="H236" s="130" t="s">
        <v>130</v>
      </c>
      <c r="I236" s="130" t="s">
        <v>324</v>
      </c>
      <c r="J236" s="130">
        <v>217</v>
      </c>
      <c r="K236" s="130" t="s">
        <v>130</v>
      </c>
      <c r="L236" s="132">
        <f t="shared" si="7"/>
        <v>4</v>
      </c>
      <c r="M236" s="132">
        <v>4</v>
      </c>
      <c r="N236" s="132">
        <f>SUM(M225:M227)</f>
        <v>-41</v>
      </c>
      <c r="O236" s="132">
        <v>4</v>
      </c>
      <c r="P236" s="132">
        <f>SUM(O228:O236)</f>
        <v>270</v>
      </c>
      <c r="Q236" s="133" t="s">
        <v>421</v>
      </c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</row>
    <row r="237" spans="1:41" ht="13.5" hidden="1">
      <c r="A237" s="123" t="s">
        <v>202</v>
      </c>
      <c r="B237" s="123">
        <v>6.01</v>
      </c>
      <c r="C237" s="123" t="s">
        <v>144</v>
      </c>
      <c r="D237" s="128" t="s">
        <v>129</v>
      </c>
      <c r="E237" s="123">
        <v>28193</v>
      </c>
      <c r="F237" s="123">
        <v>9307</v>
      </c>
      <c r="G237" s="128">
        <v>755</v>
      </c>
      <c r="H237" s="123" t="s">
        <v>130</v>
      </c>
      <c r="I237" s="123" t="s">
        <v>422</v>
      </c>
      <c r="J237" s="123">
        <v>286</v>
      </c>
      <c r="K237" s="123" t="s">
        <v>130</v>
      </c>
      <c r="L237">
        <f t="shared" si="7"/>
        <v>-4</v>
      </c>
      <c r="M237">
        <v>-4</v>
      </c>
      <c r="O237">
        <v>-4</v>
      </c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</row>
    <row r="238" spans="1:41" ht="13.5" hidden="1">
      <c r="A238" s="123" t="s">
        <v>204</v>
      </c>
      <c r="B238" s="123">
        <v>6.3</v>
      </c>
      <c r="C238" s="123" t="s">
        <v>144</v>
      </c>
      <c r="D238" s="128" t="s">
        <v>129</v>
      </c>
      <c r="E238" s="123">
        <v>28398</v>
      </c>
      <c r="F238" s="123">
        <v>9107</v>
      </c>
      <c r="G238" s="128">
        <v>736</v>
      </c>
      <c r="H238" s="123" t="s">
        <v>130</v>
      </c>
      <c r="I238" s="123" t="s">
        <v>255</v>
      </c>
      <c r="J238" s="123">
        <v>286</v>
      </c>
      <c r="K238" s="123" t="s">
        <v>130</v>
      </c>
      <c r="L238">
        <f t="shared" si="7"/>
        <v>-19</v>
      </c>
      <c r="M238">
        <v>-19</v>
      </c>
      <c r="O238">
        <v>-19</v>
      </c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</row>
    <row r="239" spans="1:41" ht="13.5" hidden="1">
      <c r="A239" s="123" t="s">
        <v>206</v>
      </c>
      <c r="B239" s="123">
        <v>6.58</v>
      </c>
      <c r="C239" s="123" t="s">
        <v>144</v>
      </c>
      <c r="D239" s="128" t="s">
        <v>129</v>
      </c>
      <c r="E239" s="123">
        <v>28615</v>
      </c>
      <c r="F239" s="123">
        <v>8919</v>
      </c>
      <c r="G239" s="128">
        <v>725</v>
      </c>
      <c r="H239" s="123" t="s">
        <v>130</v>
      </c>
      <c r="I239" s="123" t="s">
        <v>409</v>
      </c>
      <c r="J239" s="123">
        <v>240</v>
      </c>
      <c r="K239" s="123" t="s">
        <v>130</v>
      </c>
      <c r="L239">
        <f aca="true" t="shared" si="8" ref="L239:L270">G239-G238</f>
        <v>-11</v>
      </c>
      <c r="M239">
        <v>-11</v>
      </c>
      <c r="O239">
        <v>-11</v>
      </c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</row>
    <row r="240" spans="1:41" ht="13.5" hidden="1">
      <c r="A240" s="123" t="s">
        <v>207</v>
      </c>
      <c r="B240" s="123">
        <v>6.82</v>
      </c>
      <c r="C240" s="123" t="s">
        <v>144</v>
      </c>
      <c r="D240" s="128" t="s">
        <v>129</v>
      </c>
      <c r="E240" s="123">
        <v>28375</v>
      </c>
      <c r="F240" s="123">
        <v>8937</v>
      </c>
      <c r="G240" s="128">
        <v>719</v>
      </c>
      <c r="H240" s="123" t="s">
        <v>130</v>
      </c>
      <c r="I240" s="123" t="s">
        <v>423</v>
      </c>
      <c r="J240" s="123">
        <v>230</v>
      </c>
      <c r="K240" s="123" t="s">
        <v>130</v>
      </c>
      <c r="L240">
        <f t="shared" si="8"/>
        <v>-6</v>
      </c>
      <c r="M240">
        <v>-6</v>
      </c>
      <c r="O240">
        <v>-6</v>
      </c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</row>
    <row r="241" spans="1:41" s="132" customFormat="1" ht="13.5">
      <c r="A241" s="130" t="s">
        <v>208</v>
      </c>
      <c r="B241" s="130">
        <v>7.05</v>
      </c>
      <c r="C241" s="130" t="s">
        <v>144</v>
      </c>
      <c r="D241" s="131" t="s">
        <v>129</v>
      </c>
      <c r="E241" s="130">
        <v>28148</v>
      </c>
      <c r="F241" s="130">
        <v>8899</v>
      </c>
      <c r="G241" s="131">
        <v>710</v>
      </c>
      <c r="H241" s="130" t="s">
        <v>130</v>
      </c>
      <c r="I241" s="130" t="s">
        <v>415</v>
      </c>
      <c r="J241" s="130">
        <v>143</v>
      </c>
      <c r="K241" s="130" t="s">
        <v>130</v>
      </c>
      <c r="L241" s="132">
        <f t="shared" si="8"/>
        <v>-9</v>
      </c>
      <c r="M241" s="132">
        <v>-9</v>
      </c>
      <c r="N241" s="132">
        <f>SUM(M237:M241)</f>
        <v>-49</v>
      </c>
      <c r="O241" s="132">
        <v>-9</v>
      </c>
      <c r="P241" s="132">
        <v>0</v>
      </c>
      <c r="Q241" s="133" t="s">
        <v>424</v>
      </c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</row>
    <row r="242" spans="1:41" ht="13.5" hidden="1">
      <c r="A242" s="123" t="s">
        <v>210</v>
      </c>
      <c r="B242" s="123">
        <v>7.19</v>
      </c>
      <c r="C242" s="123" t="s">
        <v>144</v>
      </c>
      <c r="D242" s="128" t="s">
        <v>129</v>
      </c>
      <c r="E242" s="123">
        <v>28023</v>
      </c>
      <c r="F242" s="123">
        <v>8829</v>
      </c>
      <c r="G242" s="128">
        <v>695</v>
      </c>
      <c r="H242" s="123" t="s">
        <v>130</v>
      </c>
      <c r="I242" s="123" t="s">
        <v>338</v>
      </c>
      <c r="J242" s="123">
        <v>121</v>
      </c>
      <c r="K242" s="123" t="s">
        <v>130</v>
      </c>
      <c r="L242">
        <f t="shared" si="8"/>
        <v>-15</v>
      </c>
      <c r="M242">
        <v>-15</v>
      </c>
      <c r="O242">
        <v>-15</v>
      </c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</row>
    <row r="243" spans="1:41" ht="13.5" hidden="1">
      <c r="A243" s="123" t="s">
        <v>212</v>
      </c>
      <c r="B243" s="123">
        <v>7.32</v>
      </c>
      <c r="C243" s="123" t="s">
        <v>144</v>
      </c>
      <c r="D243" s="128" t="s">
        <v>129</v>
      </c>
      <c r="E243" s="123">
        <v>27950</v>
      </c>
      <c r="F243" s="123">
        <v>8732</v>
      </c>
      <c r="G243" s="128">
        <v>683</v>
      </c>
      <c r="H243" s="123" t="s">
        <v>130</v>
      </c>
      <c r="I243" s="123" t="s">
        <v>243</v>
      </c>
      <c r="J243" s="123">
        <v>158</v>
      </c>
      <c r="K243" s="123" t="s">
        <v>130</v>
      </c>
      <c r="L243">
        <f t="shared" si="8"/>
        <v>-12</v>
      </c>
      <c r="M243">
        <v>-12</v>
      </c>
      <c r="O243">
        <v>-12</v>
      </c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</row>
    <row r="244" spans="1:41" ht="13.5" hidden="1">
      <c r="A244" s="123" t="s">
        <v>214</v>
      </c>
      <c r="B244" s="123">
        <v>7.47</v>
      </c>
      <c r="C244" s="123" t="s">
        <v>144</v>
      </c>
      <c r="D244" s="128" t="s">
        <v>129</v>
      </c>
      <c r="E244" s="123">
        <v>27933</v>
      </c>
      <c r="F244" s="123">
        <v>8574</v>
      </c>
      <c r="G244" s="128">
        <v>678</v>
      </c>
      <c r="H244" s="123" t="s">
        <v>130</v>
      </c>
      <c r="I244" s="123" t="s">
        <v>332</v>
      </c>
      <c r="J244" s="123">
        <v>139</v>
      </c>
      <c r="K244" s="123" t="s">
        <v>130</v>
      </c>
      <c r="L244">
        <f t="shared" si="8"/>
        <v>-5</v>
      </c>
      <c r="M244">
        <v>-5</v>
      </c>
      <c r="O244">
        <v>-5</v>
      </c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</row>
    <row r="245" spans="1:41" ht="13.5" hidden="1">
      <c r="A245" s="123" t="s">
        <v>215</v>
      </c>
      <c r="B245" s="123">
        <v>7.61</v>
      </c>
      <c r="C245" s="123" t="s">
        <v>144</v>
      </c>
      <c r="D245" s="128" t="s">
        <v>129</v>
      </c>
      <c r="E245" s="123">
        <v>27898</v>
      </c>
      <c r="F245" s="123">
        <v>8439</v>
      </c>
      <c r="G245" s="128">
        <v>688</v>
      </c>
      <c r="H245" s="123" t="s">
        <v>130</v>
      </c>
      <c r="I245" s="123" t="s">
        <v>286</v>
      </c>
      <c r="J245" s="123">
        <v>122</v>
      </c>
      <c r="K245" s="123" t="s">
        <v>130</v>
      </c>
      <c r="L245">
        <f t="shared" si="8"/>
        <v>10</v>
      </c>
      <c r="M245">
        <v>10</v>
      </c>
      <c r="O245">
        <v>10</v>
      </c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</row>
    <row r="246" spans="1:41" ht="13.5" hidden="1">
      <c r="A246" s="123" t="s">
        <v>217</v>
      </c>
      <c r="B246" s="123">
        <v>7.74</v>
      </c>
      <c r="C246" s="123" t="s">
        <v>144</v>
      </c>
      <c r="D246" s="128" t="s">
        <v>129</v>
      </c>
      <c r="E246" s="123">
        <v>27940</v>
      </c>
      <c r="F246" s="123">
        <v>8324</v>
      </c>
      <c r="G246" s="128">
        <v>697</v>
      </c>
      <c r="H246" s="123" t="s">
        <v>130</v>
      </c>
      <c r="I246" s="123" t="s">
        <v>425</v>
      </c>
      <c r="J246" s="123">
        <v>129</v>
      </c>
      <c r="K246" s="123" t="s">
        <v>130</v>
      </c>
      <c r="L246">
        <f t="shared" si="8"/>
        <v>9</v>
      </c>
      <c r="M246">
        <v>9</v>
      </c>
      <c r="O246">
        <v>9</v>
      </c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</row>
    <row r="247" spans="1:41" ht="13.5" hidden="1">
      <c r="A247" s="123" t="s">
        <v>219</v>
      </c>
      <c r="B247" s="123">
        <v>7.86</v>
      </c>
      <c r="C247" s="123" t="s">
        <v>144</v>
      </c>
      <c r="D247" s="128" t="s">
        <v>129</v>
      </c>
      <c r="E247" s="123">
        <v>27960</v>
      </c>
      <c r="F247" s="123">
        <v>8197</v>
      </c>
      <c r="G247" s="128">
        <v>711</v>
      </c>
      <c r="H247" s="123" t="s">
        <v>130</v>
      </c>
      <c r="I247" s="123" t="s">
        <v>426</v>
      </c>
      <c r="J247" s="123">
        <v>185</v>
      </c>
      <c r="K247" s="123" t="s">
        <v>130</v>
      </c>
      <c r="L247">
        <f t="shared" si="8"/>
        <v>14</v>
      </c>
      <c r="M247">
        <v>14</v>
      </c>
      <c r="O247">
        <v>14</v>
      </c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</row>
    <row r="248" spans="1:41" ht="13.5" hidden="1">
      <c r="A248" s="123" t="s">
        <v>220</v>
      </c>
      <c r="B248" s="123">
        <v>8.05</v>
      </c>
      <c r="C248" s="123" t="s">
        <v>144</v>
      </c>
      <c r="D248" s="128" t="s">
        <v>129</v>
      </c>
      <c r="E248" s="123">
        <v>27975</v>
      </c>
      <c r="F248" s="123">
        <v>8012</v>
      </c>
      <c r="G248" s="128">
        <v>719</v>
      </c>
      <c r="H248" s="123" t="s">
        <v>130</v>
      </c>
      <c r="I248" s="123" t="s">
        <v>427</v>
      </c>
      <c r="J248" s="123">
        <v>56</v>
      </c>
      <c r="K248" s="123" t="s">
        <v>130</v>
      </c>
      <c r="L248">
        <f t="shared" si="8"/>
        <v>8</v>
      </c>
      <c r="M248">
        <v>8</v>
      </c>
      <c r="O248">
        <v>8</v>
      </c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</row>
    <row r="249" spans="1:41" s="132" customFormat="1" ht="13.5">
      <c r="A249" s="130" t="s">
        <v>223</v>
      </c>
      <c r="B249" s="130">
        <v>8.11</v>
      </c>
      <c r="C249" s="130" t="s">
        <v>144</v>
      </c>
      <c r="D249" s="131" t="s">
        <v>129</v>
      </c>
      <c r="E249" s="130">
        <v>27928</v>
      </c>
      <c r="F249" s="130">
        <v>7982</v>
      </c>
      <c r="G249" s="131">
        <v>720</v>
      </c>
      <c r="H249" s="130" t="s">
        <v>130</v>
      </c>
      <c r="I249" s="130" t="s">
        <v>289</v>
      </c>
      <c r="J249" s="130">
        <v>117</v>
      </c>
      <c r="K249" s="130" t="s">
        <v>130</v>
      </c>
      <c r="L249" s="132">
        <f t="shared" si="8"/>
        <v>1</v>
      </c>
      <c r="M249" s="132">
        <v>1</v>
      </c>
      <c r="N249" s="132">
        <f>SUM(M242:M244)</f>
        <v>-32</v>
      </c>
      <c r="O249" s="132">
        <v>1</v>
      </c>
      <c r="P249" s="132">
        <f>SUM(O245:O249)</f>
        <v>42</v>
      </c>
      <c r="Q249" s="133" t="s">
        <v>428</v>
      </c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</row>
    <row r="250" spans="1:41" ht="13.5" hidden="1">
      <c r="A250" s="123" t="s">
        <v>225</v>
      </c>
      <c r="B250" s="123">
        <v>8.22</v>
      </c>
      <c r="C250" s="123" t="s">
        <v>144</v>
      </c>
      <c r="D250" s="128" t="s">
        <v>129</v>
      </c>
      <c r="E250" s="123">
        <v>27948</v>
      </c>
      <c r="F250" s="123">
        <v>7867</v>
      </c>
      <c r="G250" s="128">
        <v>707</v>
      </c>
      <c r="H250" s="123" t="s">
        <v>130</v>
      </c>
      <c r="I250" s="123" t="s">
        <v>429</v>
      </c>
      <c r="J250" s="123">
        <v>148</v>
      </c>
      <c r="K250" s="123" t="s">
        <v>130</v>
      </c>
      <c r="L250">
        <f t="shared" si="8"/>
        <v>-13</v>
      </c>
      <c r="M250">
        <v>-13</v>
      </c>
      <c r="O250">
        <v>-13</v>
      </c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</row>
    <row r="251" spans="1:41" ht="13.5" hidden="1">
      <c r="A251" s="123" t="s">
        <v>227</v>
      </c>
      <c r="B251" s="123">
        <v>8.37</v>
      </c>
      <c r="C251" s="123" t="s">
        <v>144</v>
      </c>
      <c r="D251" s="128" t="s">
        <v>129</v>
      </c>
      <c r="E251" s="123">
        <v>28010</v>
      </c>
      <c r="F251" s="123">
        <v>7732</v>
      </c>
      <c r="G251" s="128">
        <v>699</v>
      </c>
      <c r="H251" s="123" t="s">
        <v>130</v>
      </c>
      <c r="I251" s="123" t="s">
        <v>430</v>
      </c>
      <c r="J251" s="123">
        <v>128</v>
      </c>
      <c r="K251" s="123" t="s">
        <v>130</v>
      </c>
      <c r="L251">
        <f t="shared" si="8"/>
        <v>-8</v>
      </c>
      <c r="M251">
        <v>-8</v>
      </c>
      <c r="O251">
        <v>-8</v>
      </c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</row>
    <row r="252" spans="1:41" ht="13.5" hidden="1">
      <c r="A252" s="123" t="s">
        <v>229</v>
      </c>
      <c r="B252" s="123">
        <v>8.5</v>
      </c>
      <c r="C252" s="123" t="s">
        <v>144</v>
      </c>
      <c r="D252" s="128" t="s">
        <v>129</v>
      </c>
      <c r="E252" s="123">
        <v>28068</v>
      </c>
      <c r="F252" s="123">
        <v>7617</v>
      </c>
      <c r="G252" s="128">
        <v>697</v>
      </c>
      <c r="H252" s="123" t="s">
        <v>130</v>
      </c>
      <c r="I252" s="123" t="s">
        <v>431</v>
      </c>
      <c r="J252" s="123">
        <v>174</v>
      </c>
      <c r="K252" s="123" t="s">
        <v>130</v>
      </c>
      <c r="L252">
        <f t="shared" si="8"/>
        <v>-2</v>
      </c>
      <c r="M252">
        <v>-2</v>
      </c>
      <c r="O252">
        <v>-2</v>
      </c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</row>
    <row r="253" spans="1:41" ht="13.5" hidden="1">
      <c r="A253" s="123" t="s">
        <v>231</v>
      </c>
      <c r="B253" s="123">
        <v>8.67</v>
      </c>
      <c r="C253" s="123" t="s">
        <v>144</v>
      </c>
      <c r="D253" s="128" t="s">
        <v>129</v>
      </c>
      <c r="E253" s="123">
        <v>28148</v>
      </c>
      <c r="F253" s="123">
        <v>7462</v>
      </c>
      <c r="G253" s="128">
        <v>711</v>
      </c>
      <c r="H253" s="123" t="s">
        <v>130</v>
      </c>
      <c r="I253" s="123" t="s">
        <v>277</v>
      </c>
      <c r="J253" s="123">
        <v>81.3</v>
      </c>
      <c r="K253" s="123" t="s">
        <v>130</v>
      </c>
      <c r="L253">
        <f t="shared" si="8"/>
        <v>14</v>
      </c>
      <c r="M253">
        <v>14</v>
      </c>
      <c r="O253">
        <v>14</v>
      </c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</row>
    <row r="254" spans="1:41" s="132" customFormat="1" ht="13.5">
      <c r="A254" s="130" t="s">
        <v>233</v>
      </c>
      <c r="B254" s="130">
        <v>8.75</v>
      </c>
      <c r="C254" s="130" t="s">
        <v>144</v>
      </c>
      <c r="D254" s="131" t="s">
        <v>129</v>
      </c>
      <c r="E254" s="130">
        <v>28133</v>
      </c>
      <c r="F254" s="130">
        <v>7382</v>
      </c>
      <c r="G254" s="131">
        <v>724</v>
      </c>
      <c r="H254" s="130" t="s">
        <v>130</v>
      </c>
      <c r="I254" s="130" t="s">
        <v>403</v>
      </c>
      <c r="J254" s="130">
        <v>97.3</v>
      </c>
      <c r="K254" s="130" t="s">
        <v>130</v>
      </c>
      <c r="L254" s="132">
        <f t="shared" si="8"/>
        <v>13</v>
      </c>
      <c r="M254" s="132">
        <v>13</v>
      </c>
      <c r="N254" s="132">
        <f>SUM(M250:M252)</f>
        <v>-23</v>
      </c>
      <c r="O254" s="132">
        <v>13</v>
      </c>
      <c r="P254" s="132">
        <f>SUM(O253:O254)</f>
        <v>27</v>
      </c>
      <c r="Q254" s="133" t="s">
        <v>432</v>
      </c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</row>
    <row r="255" spans="1:41" ht="13.5" hidden="1">
      <c r="A255" s="123" t="s">
        <v>235</v>
      </c>
      <c r="B255" s="123">
        <v>8.85</v>
      </c>
      <c r="C255" s="123" t="s">
        <v>144</v>
      </c>
      <c r="D255" s="128" t="s">
        <v>129</v>
      </c>
      <c r="E255" s="123">
        <v>28035</v>
      </c>
      <c r="F255" s="123">
        <v>7387</v>
      </c>
      <c r="G255" s="128">
        <v>692</v>
      </c>
      <c r="H255" s="123" t="s">
        <v>130</v>
      </c>
      <c r="I255" s="123" t="s">
        <v>433</v>
      </c>
      <c r="J255" s="123">
        <v>111</v>
      </c>
      <c r="K255" s="123" t="s">
        <v>130</v>
      </c>
      <c r="L255">
        <f t="shared" si="8"/>
        <v>-32</v>
      </c>
      <c r="M255">
        <v>-32</v>
      </c>
      <c r="O255">
        <v>-32</v>
      </c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</row>
    <row r="256" spans="1:41" ht="13.5" hidden="1">
      <c r="A256" s="123" t="s">
        <v>236</v>
      </c>
      <c r="B256" s="123">
        <v>8.96</v>
      </c>
      <c r="C256" s="123" t="s">
        <v>144</v>
      </c>
      <c r="D256" s="128" t="s">
        <v>129</v>
      </c>
      <c r="E256" s="123">
        <v>27925</v>
      </c>
      <c r="F256" s="123">
        <v>7404</v>
      </c>
      <c r="G256" s="128">
        <v>652</v>
      </c>
      <c r="H256" s="123" t="s">
        <v>130</v>
      </c>
      <c r="I256" s="123" t="s">
        <v>434</v>
      </c>
      <c r="J256" s="123">
        <v>246</v>
      </c>
      <c r="K256" s="123" t="s">
        <v>130</v>
      </c>
      <c r="L256">
        <f t="shared" si="8"/>
        <v>-40</v>
      </c>
      <c r="M256">
        <v>-40</v>
      </c>
      <c r="O256">
        <v>-40</v>
      </c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</row>
    <row r="257" spans="1:41" ht="13.5" hidden="1">
      <c r="A257" s="123" t="s">
        <v>237</v>
      </c>
      <c r="B257" s="123">
        <v>9.21</v>
      </c>
      <c r="C257" s="123" t="s">
        <v>144</v>
      </c>
      <c r="D257" s="128" t="s">
        <v>129</v>
      </c>
      <c r="E257" s="123">
        <v>27680</v>
      </c>
      <c r="F257" s="123">
        <v>7377</v>
      </c>
      <c r="G257" s="128">
        <v>635</v>
      </c>
      <c r="H257" s="123" t="s">
        <v>130</v>
      </c>
      <c r="I257" s="123" t="s">
        <v>403</v>
      </c>
      <c r="J257" s="123">
        <v>195</v>
      </c>
      <c r="K257" s="123" t="s">
        <v>130</v>
      </c>
      <c r="L257">
        <f t="shared" si="8"/>
        <v>-17</v>
      </c>
      <c r="M257">
        <v>-17</v>
      </c>
      <c r="O257">
        <v>-17</v>
      </c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</row>
    <row r="258" spans="1:41" ht="13.5" hidden="1">
      <c r="A258" s="123" t="s">
        <v>238</v>
      </c>
      <c r="B258" s="123">
        <v>9.4</v>
      </c>
      <c r="C258" s="123" t="s">
        <v>144</v>
      </c>
      <c r="D258" s="128" t="s">
        <v>129</v>
      </c>
      <c r="E258" s="123">
        <v>27485</v>
      </c>
      <c r="F258" s="123">
        <v>7389</v>
      </c>
      <c r="G258" s="128">
        <v>667</v>
      </c>
      <c r="H258" s="123" t="s">
        <v>130</v>
      </c>
      <c r="I258" s="123" t="s">
        <v>379</v>
      </c>
      <c r="J258" s="123">
        <v>110</v>
      </c>
      <c r="K258" s="123" t="s">
        <v>130</v>
      </c>
      <c r="L258">
        <f t="shared" si="8"/>
        <v>32</v>
      </c>
      <c r="M258">
        <v>32</v>
      </c>
      <c r="O258">
        <v>32</v>
      </c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</row>
    <row r="259" spans="1:41" s="132" customFormat="1" ht="13.5">
      <c r="A259" s="130" t="s">
        <v>240</v>
      </c>
      <c r="B259" s="130">
        <v>9.51</v>
      </c>
      <c r="C259" s="130" t="s">
        <v>144</v>
      </c>
      <c r="D259" s="131" t="s">
        <v>129</v>
      </c>
      <c r="E259" s="130">
        <v>27380</v>
      </c>
      <c r="F259" s="130">
        <v>7357</v>
      </c>
      <c r="G259" s="131">
        <v>686</v>
      </c>
      <c r="H259" s="130" t="s">
        <v>130</v>
      </c>
      <c r="I259" s="130" t="s">
        <v>173</v>
      </c>
      <c r="J259" s="130">
        <v>78.4</v>
      </c>
      <c r="K259" s="130" t="s">
        <v>130</v>
      </c>
      <c r="L259" s="132">
        <f t="shared" si="8"/>
        <v>19</v>
      </c>
      <c r="M259" s="132">
        <v>19</v>
      </c>
      <c r="N259" s="132">
        <f>SUM(M255:M257)</f>
        <v>-89</v>
      </c>
      <c r="O259" s="132">
        <v>19</v>
      </c>
      <c r="P259" s="132">
        <f>SUM(O258:O259)</f>
        <v>51</v>
      </c>
      <c r="Q259" s="133" t="s">
        <v>435</v>
      </c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</row>
    <row r="260" spans="1:41" ht="13.5" hidden="1">
      <c r="A260" s="123" t="s">
        <v>242</v>
      </c>
      <c r="B260" s="123">
        <v>9.59</v>
      </c>
      <c r="C260" s="123" t="s">
        <v>144</v>
      </c>
      <c r="D260" s="128" t="s">
        <v>129</v>
      </c>
      <c r="E260" s="123">
        <v>27393</v>
      </c>
      <c r="F260" s="123">
        <v>7434</v>
      </c>
      <c r="G260" s="128">
        <v>672</v>
      </c>
      <c r="H260" s="123" t="s">
        <v>130</v>
      </c>
      <c r="I260" s="123" t="s">
        <v>436</v>
      </c>
      <c r="J260" s="123">
        <v>87.3</v>
      </c>
      <c r="K260" s="123" t="s">
        <v>130</v>
      </c>
      <c r="L260">
        <f t="shared" si="8"/>
        <v>-14</v>
      </c>
      <c r="M260">
        <v>-14</v>
      </c>
      <c r="O260">
        <v>-14</v>
      </c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</row>
    <row r="261" spans="1:41" ht="13.5" hidden="1">
      <c r="A261" s="123" t="s">
        <v>245</v>
      </c>
      <c r="B261" s="123">
        <v>9.68</v>
      </c>
      <c r="C261" s="123" t="s">
        <v>144</v>
      </c>
      <c r="D261" s="128" t="s">
        <v>129</v>
      </c>
      <c r="E261" s="123">
        <v>27348</v>
      </c>
      <c r="F261" s="123">
        <v>7509</v>
      </c>
      <c r="G261" s="128">
        <v>663</v>
      </c>
      <c r="H261" s="123" t="s">
        <v>130</v>
      </c>
      <c r="I261" s="123" t="s">
        <v>436</v>
      </c>
      <c r="J261" s="123">
        <v>122</v>
      </c>
      <c r="K261" s="123" t="s">
        <v>130</v>
      </c>
      <c r="L261">
        <f t="shared" si="8"/>
        <v>-9</v>
      </c>
      <c r="M261">
        <v>-9</v>
      </c>
      <c r="O261">
        <v>-9</v>
      </c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</row>
    <row r="262" spans="1:41" ht="13.5" hidden="1">
      <c r="A262" s="123" t="s">
        <v>247</v>
      </c>
      <c r="B262" s="123">
        <v>9.8</v>
      </c>
      <c r="C262" s="123" t="s">
        <v>144</v>
      </c>
      <c r="D262" s="128" t="s">
        <v>129</v>
      </c>
      <c r="E262" s="123">
        <v>27285</v>
      </c>
      <c r="F262" s="123">
        <v>7614</v>
      </c>
      <c r="G262" s="128">
        <v>649</v>
      </c>
      <c r="H262" s="123" t="s">
        <v>130</v>
      </c>
      <c r="I262" s="123" t="s">
        <v>437</v>
      </c>
      <c r="J262" s="123">
        <v>207</v>
      </c>
      <c r="K262" s="123" t="s">
        <v>130</v>
      </c>
      <c r="L262">
        <f t="shared" si="8"/>
        <v>-14</v>
      </c>
      <c r="M262">
        <v>-14</v>
      </c>
      <c r="O262">
        <v>-14</v>
      </c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</row>
    <row r="263" spans="1:41" ht="13.5" hidden="1">
      <c r="A263" s="123" t="s">
        <v>249</v>
      </c>
      <c r="B263" s="123">
        <v>10</v>
      </c>
      <c r="C263" s="123" t="s">
        <v>144</v>
      </c>
      <c r="D263" s="128" t="s">
        <v>129</v>
      </c>
      <c r="E263" s="123">
        <v>27240</v>
      </c>
      <c r="F263" s="123">
        <v>7817</v>
      </c>
      <c r="G263" s="128">
        <v>624</v>
      </c>
      <c r="H263" s="123" t="s">
        <v>130</v>
      </c>
      <c r="I263" s="123" t="s">
        <v>390</v>
      </c>
      <c r="J263" s="123">
        <v>212</v>
      </c>
      <c r="K263" s="123" t="s">
        <v>130</v>
      </c>
      <c r="L263">
        <f t="shared" si="8"/>
        <v>-25</v>
      </c>
      <c r="M263">
        <v>-25</v>
      </c>
      <c r="O263">
        <v>-25</v>
      </c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</row>
    <row r="264" spans="1:41" ht="13.5" hidden="1">
      <c r="A264" s="123" t="s">
        <v>251</v>
      </c>
      <c r="B264" s="123">
        <v>10.2</v>
      </c>
      <c r="C264" s="123" t="s">
        <v>144</v>
      </c>
      <c r="D264" s="128" t="s">
        <v>129</v>
      </c>
      <c r="E264" s="123">
        <v>27050</v>
      </c>
      <c r="F264" s="123">
        <v>7912</v>
      </c>
      <c r="G264" s="128">
        <v>567</v>
      </c>
      <c r="H264" s="123" t="s">
        <v>130</v>
      </c>
      <c r="I264" s="123" t="s">
        <v>388</v>
      </c>
      <c r="J264" s="123">
        <v>185</v>
      </c>
      <c r="K264" s="123" t="s">
        <v>130</v>
      </c>
      <c r="L264">
        <f t="shared" si="8"/>
        <v>-57</v>
      </c>
      <c r="M264">
        <v>-57</v>
      </c>
      <c r="O264">
        <v>-57</v>
      </c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</row>
    <row r="265" spans="1:41" ht="13.5" hidden="1">
      <c r="A265" s="123" t="s">
        <v>253</v>
      </c>
      <c r="B265" s="123">
        <v>10.4</v>
      </c>
      <c r="C265" s="123" t="s">
        <v>144</v>
      </c>
      <c r="D265" s="128" t="s">
        <v>129</v>
      </c>
      <c r="E265" s="123">
        <v>26880</v>
      </c>
      <c r="F265" s="123">
        <v>7987</v>
      </c>
      <c r="G265" s="128">
        <v>533</v>
      </c>
      <c r="H265" s="123" t="s">
        <v>130</v>
      </c>
      <c r="I265" s="123" t="s">
        <v>193</v>
      </c>
      <c r="J265" s="123">
        <v>32.4</v>
      </c>
      <c r="K265" s="123" t="s">
        <v>130</v>
      </c>
      <c r="L265">
        <f t="shared" si="8"/>
        <v>-34</v>
      </c>
      <c r="M265">
        <v>-34</v>
      </c>
      <c r="O265">
        <v>-34</v>
      </c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</row>
    <row r="266" spans="1:41" ht="13.5" hidden="1">
      <c r="A266" s="123" t="s">
        <v>254</v>
      </c>
      <c r="B266" s="123">
        <v>10.4</v>
      </c>
      <c r="C266" s="123" t="s">
        <v>144</v>
      </c>
      <c r="D266" s="128" t="s">
        <v>129</v>
      </c>
      <c r="E266" s="123">
        <v>26868</v>
      </c>
      <c r="F266" s="123">
        <v>8017</v>
      </c>
      <c r="G266" s="128">
        <v>535</v>
      </c>
      <c r="H266" s="123" t="s">
        <v>130</v>
      </c>
      <c r="I266" s="123" t="s">
        <v>438</v>
      </c>
      <c r="J266" s="123">
        <v>52.6</v>
      </c>
      <c r="K266" s="123" t="s">
        <v>130</v>
      </c>
      <c r="L266">
        <f t="shared" si="8"/>
        <v>2</v>
      </c>
      <c r="M266">
        <v>2</v>
      </c>
      <c r="O266">
        <v>2</v>
      </c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</row>
    <row r="267" spans="1:41" ht="13.5" hidden="1">
      <c r="A267" s="123" t="s">
        <v>256</v>
      </c>
      <c r="B267" s="123">
        <v>10.5</v>
      </c>
      <c r="C267" s="123" t="s">
        <v>144</v>
      </c>
      <c r="D267" s="128" t="s">
        <v>129</v>
      </c>
      <c r="E267" s="123">
        <v>26823</v>
      </c>
      <c r="F267" s="123">
        <v>7989</v>
      </c>
      <c r="G267" s="128">
        <v>537</v>
      </c>
      <c r="H267" s="123" t="s">
        <v>130</v>
      </c>
      <c r="I267" s="123" t="s">
        <v>439</v>
      </c>
      <c r="J267" s="123">
        <v>40.9</v>
      </c>
      <c r="K267" s="123" t="s">
        <v>130</v>
      </c>
      <c r="L267">
        <f t="shared" si="8"/>
        <v>2</v>
      </c>
      <c r="M267">
        <v>2</v>
      </c>
      <c r="O267">
        <v>2</v>
      </c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</row>
    <row r="268" spans="1:41" ht="13.5" hidden="1">
      <c r="A268" s="123" t="s">
        <v>258</v>
      </c>
      <c r="B268" s="123">
        <v>10.5</v>
      </c>
      <c r="C268" s="123" t="s">
        <v>144</v>
      </c>
      <c r="D268" s="128" t="s">
        <v>129</v>
      </c>
      <c r="E268" s="123">
        <v>26798</v>
      </c>
      <c r="F268" s="123">
        <v>8022</v>
      </c>
      <c r="G268" s="128">
        <v>540</v>
      </c>
      <c r="H268" s="123" t="s">
        <v>130</v>
      </c>
      <c r="I268" s="123" t="s">
        <v>380</v>
      </c>
      <c r="J268" s="123">
        <v>63.5</v>
      </c>
      <c r="K268" s="123" t="s">
        <v>130</v>
      </c>
      <c r="L268">
        <f t="shared" si="8"/>
        <v>3</v>
      </c>
      <c r="M268">
        <v>3</v>
      </c>
      <c r="O268">
        <v>3</v>
      </c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</row>
    <row r="269" spans="1:41" ht="13.5" hidden="1">
      <c r="A269" s="123" t="s">
        <v>260</v>
      </c>
      <c r="B269" s="123">
        <v>10.6</v>
      </c>
      <c r="C269" s="123" t="s">
        <v>144</v>
      </c>
      <c r="D269" s="128" t="s">
        <v>129</v>
      </c>
      <c r="E269" s="123">
        <v>26740</v>
      </c>
      <c r="F269" s="123">
        <v>8049</v>
      </c>
      <c r="G269" s="128">
        <v>542</v>
      </c>
      <c r="H269" s="123" t="s">
        <v>130</v>
      </c>
      <c r="I269" s="123" t="s">
        <v>440</v>
      </c>
      <c r="J269" s="123">
        <v>132</v>
      </c>
      <c r="K269" s="123" t="s">
        <v>130</v>
      </c>
      <c r="L269">
        <f t="shared" si="8"/>
        <v>2</v>
      </c>
      <c r="M269">
        <v>2</v>
      </c>
      <c r="O269">
        <v>2</v>
      </c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</row>
    <row r="270" spans="1:41" ht="13.5" hidden="1">
      <c r="A270" s="123" t="s">
        <v>261</v>
      </c>
      <c r="B270" s="123">
        <v>10.7</v>
      </c>
      <c r="C270" s="123" t="s">
        <v>144</v>
      </c>
      <c r="D270" s="128" t="s">
        <v>129</v>
      </c>
      <c r="E270" s="123">
        <v>26680</v>
      </c>
      <c r="F270" s="123">
        <v>8167</v>
      </c>
      <c r="G270" s="128">
        <v>541</v>
      </c>
      <c r="H270" s="123" t="s">
        <v>130</v>
      </c>
      <c r="I270" s="123" t="s">
        <v>380</v>
      </c>
      <c r="J270" s="123">
        <v>218</v>
      </c>
      <c r="K270" s="123" t="s">
        <v>130</v>
      </c>
      <c r="L270">
        <f t="shared" si="8"/>
        <v>-1</v>
      </c>
      <c r="M270">
        <v>-1</v>
      </c>
      <c r="O270">
        <v>-1</v>
      </c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</row>
    <row r="271" spans="1:41" ht="13.5" hidden="1">
      <c r="A271" s="123" t="s">
        <v>263</v>
      </c>
      <c r="B271" s="123">
        <v>10.9</v>
      </c>
      <c r="C271" s="123" t="s">
        <v>144</v>
      </c>
      <c r="D271" s="128" t="s">
        <v>129</v>
      </c>
      <c r="E271" s="123">
        <v>26483</v>
      </c>
      <c r="F271" s="123">
        <v>8262</v>
      </c>
      <c r="G271" s="128">
        <v>519</v>
      </c>
      <c r="H271" s="123" t="s">
        <v>130</v>
      </c>
      <c r="I271" s="123" t="s">
        <v>441</v>
      </c>
      <c r="J271" s="123">
        <v>212</v>
      </c>
      <c r="K271" s="123" t="s">
        <v>130</v>
      </c>
      <c r="L271">
        <f aca="true" t="shared" si="9" ref="L271:L302">G271-G270</f>
        <v>-22</v>
      </c>
      <c r="M271">
        <v>-22</v>
      </c>
      <c r="O271">
        <v>-22</v>
      </c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</row>
    <row r="272" spans="1:41" ht="13.5" hidden="1">
      <c r="A272" s="123" t="s">
        <v>265</v>
      </c>
      <c r="B272" s="123">
        <v>11.2</v>
      </c>
      <c r="C272" s="123" t="s">
        <v>144</v>
      </c>
      <c r="D272" s="128" t="s">
        <v>129</v>
      </c>
      <c r="E272" s="123">
        <v>26270</v>
      </c>
      <c r="F272" s="123">
        <v>8264</v>
      </c>
      <c r="G272" s="128">
        <v>458</v>
      </c>
      <c r="H272" s="123" t="s">
        <v>130</v>
      </c>
      <c r="I272" s="123" t="s">
        <v>413</v>
      </c>
      <c r="J272" s="123">
        <v>217</v>
      </c>
      <c r="K272" s="123" t="s">
        <v>130</v>
      </c>
      <c r="L272">
        <f t="shared" si="9"/>
        <v>-61</v>
      </c>
      <c r="M272">
        <v>-61</v>
      </c>
      <c r="O272">
        <v>-61</v>
      </c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</row>
    <row r="273" spans="1:41" ht="13.5" hidden="1">
      <c r="A273" s="123" t="s">
        <v>267</v>
      </c>
      <c r="B273" s="123">
        <v>11.4</v>
      </c>
      <c r="C273" s="123" t="s">
        <v>144</v>
      </c>
      <c r="D273" s="128" t="s">
        <v>129</v>
      </c>
      <c r="E273" s="123">
        <v>26053</v>
      </c>
      <c r="F273" s="123">
        <v>8257</v>
      </c>
      <c r="G273" s="128">
        <v>429</v>
      </c>
      <c r="H273" s="123" t="s">
        <v>130</v>
      </c>
      <c r="I273" s="123" t="s">
        <v>442</v>
      </c>
      <c r="J273" s="123">
        <v>160</v>
      </c>
      <c r="K273" s="123" t="s">
        <v>130</v>
      </c>
      <c r="L273">
        <f t="shared" si="9"/>
        <v>-29</v>
      </c>
      <c r="M273">
        <v>-29</v>
      </c>
      <c r="O273">
        <v>-29</v>
      </c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</row>
    <row r="274" spans="1:41" ht="13.5" hidden="1">
      <c r="A274" s="123" t="s">
        <v>269</v>
      </c>
      <c r="B274" s="123">
        <v>11.5</v>
      </c>
      <c r="C274" s="123" t="s">
        <v>144</v>
      </c>
      <c r="D274" s="128" t="s">
        <v>129</v>
      </c>
      <c r="E274" s="123">
        <v>25913</v>
      </c>
      <c r="F274" s="123">
        <v>8179</v>
      </c>
      <c r="G274" s="128">
        <v>454</v>
      </c>
      <c r="H274" s="123" t="s">
        <v>130</v>
      </c>
      <c r="I274" s="123" t="s">
        <v>404</v>
      </c>
      <c r="J274" s="123">
        <v>125</v>
      </c>
      <c r="K274" s="123" t="s">
        <v>130</v>
      </c>
      <c r="L274">
        <f t="shared" si="9"/>
        <v>25</v>
      </c>
      <c r="M274">
        <v>25</v>
      </c>
      <c r="O274">
        <v>25</v>
      </c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</row>
    <row r="275" spans="1:41" ht="13.5" hidden="1">
      <c r="A275" s="123" t="s">
        <v>271</v>
      </c>
      <c r="B275" s="123">
        <v>11.7</v>
      </c>
      <c r="C275" s="123" t="s">
        <v>144</v>
      </c>
      <c r="D275" s="128" t="s">
        <v>129</v>
      </c>
      <c r="E275" s="123">
        <v>25788</v>
      </c>
      <c r="F275" s="123">
        <v>8182</v>
      </c>
      <c r="G275" s="128">
        <v>508</v>
      </c>
      <c r="H275" s="123" t="s">
        <v>130</v>
      </c>
      <c r="I275" s="123" t="s">
        <v>443</v>
      </c>
      <c r="J275" s="123">
        <v>192</v>
      </c>
      <c r="K275" s="123" t="s">
        <v>130</v>
      </c>
      <c r="L275">
        <f t="shared" si="9"/>
        <v>54</v>
      </c>
      <c r="M275">
        <v>54</v>
      </c>
      <c r="O275">
        <v>54</v>
      </c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</row>
    <row r="276" spans="1:41" ht="13.5" hidden="1">
      <c r="A276" s="123" t="s">
        <v>273</v>
      </c>
      <c r="B276" s="123">
        <v>11.8</v>
      </c>
      <c r="C276" s="123" t="s">
        <v>144</v>
      </c>
      <c r="D276" s="128" t="s">
        <v>129</v>
      </c>
      <c r="E276" s="123">
        <v>25670</v>
      </c>
      <c r="F276" s="123">
        <v>8029</v>
      </c>
      <c r="G276" s="128">
        <v>499</v>
      </c>
      <c r="H276" s="123" t="s">
        <v>130</v>
      </c>
      <c r="I276" s="123" t="s">
        <v>415</v>
      </c>
      <c r="J276" s="123">
        <v>200</v>
      </c>
      <c r="K276" s="123" t="s">
        <v>130</v>
      </c>
      <c r="L276">
        <f t="shared" si="9"/>
        <v>-9</v>
      </c>
      <c r="M276">
        <v>-9</v>
      </c>
      <c r="O276">
        <v>-9</v>
      </c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</row>
    <row r="277" spans="1:41" ht="13.5" hidden="1">
      <c r="A277" s="123" t="s">
        <v>275</v>
      </c>
      <c r="B277" s="123">
        <v>12</v>
      </c>
      <c r="C277" s="123" t="s">
        <v>144</v>
      </c>
      <c r="D277" s="128" t="s">
        <v>129</v>
      </c>
      <c r="E277" s="123">
        <v>25495</v>
      </c>
      <c r="F277" s="123">
        <v>7932</v>
      </c>
      <c r="G277" s="128">
        <v>517</v>
      </c>
      <c r="H277" s="123" t="s">
        <v>130</v>
      </c>
      <c r="I277" s="123" t="s">
        <v>444</v>
      </c>
      <c r="J277" s="123">
        <v>187</v>
      </c>
      <c r="K277" s="123" t="s">
        <v>130</v>
      </c>
      <c r="L277">
        <f t="shared" si="9"/>
        <v>18</v>
      </c>
      <c r="M277">
        <v>18</v>
      </c>
      <c r="O277">
        <v>18</v>
      </c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</row>
    <row r="278" spans="1:41" ht="13.5" hidden="1">
      <c r="A278" s="123" t="s">
        <v>276</v>
      </c>
      <c r="B278" s="123">
        <v>12.2</v>
      </c>
      <c r="C278" s="123" t="s">
        <v>144</v>
      </c>
      <c r="D278" s="128" t="s">
        <v>129</v>
      </c>
      <c r="E278" s="123">
        <v>25360</v>
      </c>
      <c r="F278" s="123">
        <v>7802</v>
      </c>
      <c r="G278" s="128">
        <v>584</v>
      </c>
      <c r="H278" s="123" t="s">
        <v>130</v>
      </c>
      <c r="I278" s="123" t="s">
        <v>445</v>
      </c>
      <c r="J278" s="123">
        <v>197</v>
      </c>
      <c r="K278" s="123" t="s">
        <v>130</v>
      </c>
      <c r="L278">
        <f t="shared" si="9"/>
        <v>67</v>
      </c>
      <c r="M278">
        <v>67</v>
      </c>
      <c r="O278">
        <v>67</v>
      </c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</row>
    <row r="279" spans="1:41" ht="13.5" hidden="1">
      <c r="A279" s="123" t="s">
        <v>278</v>
      </c>
      <c r="B279" s="123">
        <v>12.4</v>
      </c>
      <c r="C279" s="123" t="s">
        <v>144</v>
      </c>
      <c r="D279" s="128" t="s">
        <v>129</v>
      </c>
      <c r="E279" s="123">
        <v>25203</v>
      </c>
      <c r="F279" s="123">
        <v>7682</v>
      </c>
      <c r="G279" s="128">
        <v>602</v>
      </c>
      <c r="H279" s="123" t="s">
        <v>130</v>
      </c>
      <c r="I279" s="123" t="s">
        <v>446</v>
      </c>
      <c r="J279" s="123">
        <v>199</v>
      </c>
      <c r="K279" s="123" t="s">
        <v>130</v>
      </c>
      <c r="L279">
        <f t="shared" si="9"/>
        <v>18</v>
      </c>
      <c r="M279">
        <v>18</v>
      </c>
      <c r="O279">
        <v>18</v>
      </c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</row>
    <row r="280" spans="1:41" ht="13.5" hidden="1">
      <c r="A280" s="123" t="s">
        <v>281</v>
      </c>
      <c r="B280" s="123">
        <v>12.6</v>
      </c>
      <c r="C280" s="123" t="s">
        <v>144</v>
      </c>
      <c r="D280" s="128" t="s">
        <v>129</v>
      </c>
      <c r="E280" s="123">
        <v>25023</v>
      </c>
      <c r="F280" s="123">
        <v>7594</v>
      </c>
      <c r="G280" s="128">
        <v>637</v>
      </c>
      <c r="H280" s="123" t="s">
        <v>130</v>
      </c>
      <c r="I280" s="123" t="s">
        <v>379</v>
      </c>
      <c r="J280" s="123">
        <v>96.9</v>
      </c>
      <c r="K280" s="123" t="s">
        <v>130</v>
      </c>
      <c r="L280">
        <f t="shared" si="9"/>
        <v>35</v>
      </c>
      <c r="M280">
        <v>35</v>
      </c>
      <c r="O280">
        <v>35</v>
      </c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</row>
    <row r="281" spans="1:41" s="132" customFormat="1" ht="13.5">
      <c r="A281" s="130" t="s">
        <v>283</v>
      </c>
      <c r="B281" s="130">
        <v>12.7</v>
      </c>
      <c r="C281" s="130" t="s">
        <v>144</v>
      </c>
      <c r="D281" s="131" t="s">
        <v>129</v>
      </c>
      <c r="E281" s="130">
        <v>24930</v>
      </c>
      <c r="F281" s="130">
        <v>7564</v>
      </c>
      <c r="G281" s="131">
        <v>633</v>
      </c>
      <c r="H281" s="130" t="s">
        <v>130</v>
      </c>
      <c r="I281" s="130" t="s">
        <v>377</v>
      </c>
      <c r="J281" s="130">
        <v>132</v>
      </c>
      <c r="K281" s="130" t="s">
        <v>130</v>
      </c>
      <c r="L281" s="132">
        <f t="shared" si="9"/>
        <v>-4</v>
      </c>
      <c r="M281" s="132">
        <v>-4</v>
      </c>
      <c r="N281" s="132">
        <f>SUM(M260:M273)</f>
        <v>-257</v>
      </c>
      <c r="O281" s="132">
        <v>-4</v>
      </c>
      <c r="P281" s="132">
        <f>SUM(O274:O281)</f>
        <v>204</v>
      </c>
      <c r="Q281" s="133" t="s">
        <v>447</v>
      </c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</row>
    <row r="282" spans="1:41" ht="13.5" hidden="1">
      <c r="A282" s="123" t="s">
        <v>285</v>
      </c>
      <c r="B282" s="123">
        <v>12.9</v>
      </c>
      <c r="C282" s="123" t="s">
        <v>144</v>
      </c>
      <c r="D282" s="128" t="s">
        <v>129</v>
      </c>
      <c r="E282" s="123">
        <v>24803</v>
      </c>
      <c r="F282" s="123">
        <v>7602</v>
      </c>
      <c r="G282" s="128">
        <v>621</v>
      </c>
      <c r="H282" s="123" t="s">
        <v>130</v>
      </c>
      <c r="I282" s="123" t="s">
        <v>448</v>
      </c>
      <c r="J282" s="123">
        <v>176</v>
      </c>
      <c r="K282" s="123" t="s">
        <v>130</v>
      </c>
      <c r="L282">
        <f t="shared" si="9"/>
        <v>-12</v>
      </c>
      <c r="M282">
        <v>-12</v>
      </c>
      <c r="O282">
        <v>-12</v>
      </c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</row>
    <row r="283" spans="1:41" ht="13.5" hidden="1">
      <c r="A283" s="123" t="s">
        <v>287</v>
      </c>
      <c r="B283" s="123">
        <v>13</v>
      </c>
      <c r="C283" s="123" t="s">
        <v>144</v>
      </c>
      <c r="D283" s="128" t="s">
        <v>129</v>
      </c>
      <c r="E283" s="123">
        <v>24658</v>
      </c>
      <c r="F283" s="123">
        <v>7502</v>
      </c>
      <c r="G283" s="128">
        <v>613</v>
      </c>
      <c r="H283" s="123" t="s">
        <v>130</v>
      </c>
      <c r="I283" s="123" t="s">
        <v>425</v>
      </c>
      <c r="J283" s="123">
        <v>179</v>
      </c>
      <c r="K283" s="123" t="s">
        <v>130</v>
      </c>
      <c r="L283">
        <f t="shared" si="9"/>
        <v>-8</v>
      </c>
      <c r="M283">
        <v>-8</v>
      </c>
      <c r="O283">
        <v>-8</v>
      </c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</row>
    <row r="284" spans="1:41" ht="13.5" hidden="1">
      <c r="A284" s="123" t="s">
        <v>288</v>
      </c>
      <c r="B284" s="123">
        <v>13.2</v>
      </c>
      <c r="C284" s="123" t="s">
        <v>144</v>
      </c>
      <c r="D284" s="128" t="s">
        <v>129</v>
      </c>
      <c r="E284" s="123">
        <v>24685</v>
      </c>
      <c r="F284" s="123">
        <v>7324</v>
      </c>
      <c r="G284" s="128">
        <v>640</v>
      </c>
      <c r="H284" s="123" t="s">
        <v>130</v>
      </c>
      <c r="I284" s="123" t="s">
        <v>359</v>
      </c>
      <c r="J284" s="123">
        <v>173</v>
      </c>
      <c r="K284" s="123" t="s">
        <v>130</v>
      </c>
      <c r="L284">
        <f t="shared" si="9"/>
        <v>27</v>
      </c>
      <c r="M284">
        <v>27</v>
      </c>
      <c r="O284">
        <v>27</v>
      </c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</row>
    <row r="285" spans="1:41" ht="13.5" hidden="1">
      <c r="A285" s="123" t="s">
        <v>290</v>
      </c>
      <c r="B285" s="123">
        <v>13.4</v>
      </c>
      <c r="C285" s="123" t="s">
        <v>144</v>
      </c>
      <c r="D285" s="128" t="s">
        <v>129</v>
      </c>
      <c r="E285" s="123">
        <v>24730</v>
      </c>
      <c r="F285" s="123">
        <v>7157</v>
      </c>
      <c r="G285" s="128">
        <v>635</v>
      </c>
      <c r="H285" s="123" t="s">
        <v>130</v>
      </c>
      <c r="I285" s="123" t="s">
        <v>319</v>
      </c>
      <c r="J285" s="123">
        <v>130</v>
      </c>
      <c r="K285" s="123" t="s">
        <v>130</v>
      </c>
      <c r="L285">
        <f t="shared" si="9"/>
        <v>-5</v>
      </c>
      <c r="M285">
        <v>-5</v>
      </c>
      <c r="O285">
        <v>-5</v>
      </c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</row>
    <row r="286" spans="1:41" ht="13.5" hidden="1">
      <c r="A286" s="123" t="s">
        <v>292</v>
      </c>
      <c r="B286" s="123">
        <v>13.5</v>
      </c>
      <c r="C286" s="123" t="s">
        <v>144</v>
      </c>
      <c r="D286" s="128" t="s">
        <v>129</v>
      </c>
      <c r="E286" s="123">
        <v>24685</v>
      </c>
      <c r="F286" s="123">
        <v>7034</v>
      </c>
      <c r="G286" s="128">
        <v>679</v>
      </c>
      <c r="H286" s="123" t="s">
        <v>130</v>
      </c>
      <c r="I286" s="123" t="s">
        <v>345</v>
      </c>
      <c r="J286" s="123">
        <v>135</v>
      </c>
      <c r="K286" s="123" t="s">
        <v>130</v>
      </c>
      <c r="L286">
        <f t="shared" si="9"/>
        <v>44</v>
      </c>
      <c r="M286">
        <v>44</v>
      </c>
      <c r="O286">
        <v>44</v>
      </c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</row>
    <row r="287" spans="1:41" ht="13.5" hidden="1">
      <c r="A287" s="123" t="s">
        <v>294</v>
      </c>
      <c r="B287" s="123">
        <v>13.7</v>
      </c>
      <c r="C287" s="123" t="s">
        <v>144</v>
      </c>
      <c r="D287" s="128" t="s">
        <v>129</v>
      </c>
      <c r="E287" s="123">
        <v>24618</v>
      </c>
      <c r="F287" s="123">
        <v>6917</v>
      </c>
      <c r="G287" s="128">
        <v>761</v>
      </c>
      <c r="H287" s="123" t="s">
        <v>130</v>
      </c>
      <c r="I287" s="123" t="s">
        <v>449</v>
      </c>
      <c r="J287" s="123">
        <v>74.5</v>
      </c>
      <c r="K287" s="123" t="s">
        <v>130</v>
      </c>
      <c r="L287">
        <f t="shared" si="9"/>
        <v>82</v>
      </c>
      <c r="M287">
        <v>82</v>
      </c>
      <c r="O287">
        <v>82</v>
      </c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</row>
    <row r="288" spans="1:41" ht="13.5" hidden="1">
      <c r="A288" s="123" t="s">
        <v>296</v>
      </c>
      <c r="B288" s="123">
        <v>13.7</v>
      </c>
      <c r="C288" s="123" t="s">
        <v>144</v>
      </c>
      <c r="D288" s="128" t="s">
        <v>129</v>
      </c>
      <c r="E288" s="123">
        <v>24600</v>
      </c>
      <c r="F288" s="123">
        <v>6844</v>
      </c>
      <c r="G288" s="128">
        <v>783</v>
      </c>
      <c r="H288" s="123" t="s">
        <v>130</v>
      </c>
      <c r="I288" s="123" t="s">
        <v>417</v>
      </c>
      <c r="J288" s="123">
        <v>143</v>
      </c>
      <c r="K288" s="123" t="s">
        <v>130</v>
      </c>
      <c r="L288">
        <f t="shared" si="9"/>
        <v>22</v>
      </c>
      <c r="M288">
        <v>22</v>
      </c>
      <c r="O288">
        <v>22</v>
      </c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</row>
    <row r="289" spans="1:41" ht="13.5" hidden="1">
      <c r="A289" s="123" t="s">
        <v>298</v>
      </c>
      <c r="B289" s="123">
        <v>13.9</v>
      </c>
      <c r="C289" s="123" t="s">
        <v>144</v>
      </c>
      <c r="D289" s="128" t="s">
        <v>129</v>
      </c>
      <c r="E289" s="123">
        <v>24498</v>
      </c>
      <c r="F289" s="123">
        <v>6744</v>
      </c>
      <c r="G289" s="128">
        <v>852</v>
      </c>
      <c r="H289" s="123" t="s">
        <v>130</v>
      </c>
      <c r="I289" s="123" t="s">
        <v>450</v>
      </c>
      <c r="J289" s="123">
        <v>120</v>
      </c>
      <c r="K289" s="123" t="s">
        <v>130</v>
      </c>
      <c r="L289">
        <f t="shared" si="9"/>
        <v>69</v>
      </c>
      <c r="M289">
        <v>69</v>
      </c>
      <c r="O289">
        <v>69</v>
      </c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</row>
    <row r="290" spans="1:41" ht="13.5" hidden="1">
      <c r="A290" s="123" t="s">
        <v>299</v>
      </c>
      <c r="B290" s="123">
        <v>14</v>
      </c>
      <c r="C290" s="123" t="s">
        <v>144</v>
      </c>
      <c r="D290" s="128" t="s">
        <v>129</v>
      </c>
      <c r="E290" s="123">
        <v>24413</v>
      </c>
      <c r="F290" s="123">
        <v>6659</v>
      </c>
      <c r="G290" s="128">
        <v>856</v>
      </c>
      <c r="H290" s="123" t="s">
        <v>130</v>
      </c>
      <c r="I290" s="123" t="s">
        <v>365</v>
      </c>
      <c r="J290" s="123">
        <v>195</v>
      </c>
      <c r="K290" s="123" t="s">
        <v>130</v>
      </c>
      <c r="L290">
        <f t="shared" si="9"/>
        <v>4</v>
      </c>
      <c r="M290">
        <v>4</v>
      </c>
      <c r="O290">
        <v>4</v>
      </c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</row>
    <row r="291" spans="1:41" s="132" customFormat="1" ht="13.5">
      <c r="A291" s="130" t="s">
        <v>301</v>
      </c>
      <c r="B291" s="130">
        <v>14.2</v>
      </c>
      <c r="C291" s="130" t="s">
        <v>144</v>
      </c>
      <c r="D291" s="131" t="s">
        <v>129</v>
      </c>
      <c r="E291" s="130">
        <v>24425</v>
      </c>
      <c r="F291" s="130">
        <v>6464</v>
      </c>
      <c r="G291" s="131">
        <v>887</v>
      </c>
      <c r="H291" s="130" t="s">
        <v>130</v>
      </c>
      <c r="I291" s="130" t="s">
        <v>451</v>
      </c>
      <c r="J291" s="130">
        <v>195</v>
      </c>
      <c r="K291" s="130" t="s">
        <v>130</v>
      </c>
      <c r="L291" s="132">
        <f t="shared" si="9"/>
        <v>31</v>
      </c>
      <c r="M291" s="132">
        <v>31</v>
      </c>
      <c r="N291" s="132">
        <f>SUM(M282:M283,M285)</f>
        <v>-25</v>
      </c>
      <c r="O291" s="132">
        <v>31</v>
      </c>
      <c r="P291" s="132">
        <f>SUM(O286:O291,O284)</f>
        <v>279</v>
      </c>
      <c r="Q291" s="133" t="s">
        <v>452</v>
      </c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</row>
    <row r="292" spans="1:41" ht="13.5" hidden="1">
      <c r="A292" s="123" t="s">
        <v>299</v>
      </c>
      <c r="B292" s="123">
        <v>14.4</v>
      </c>
      <c r="C292" s="123" t="s">
        <v>144</v>
      </c>
      <c r="D292" s="128" t="s">
        <v>129</v>
      </c>
      <c r="E292" s="123">
        <v>24413</v>
      </c>
      <c r="F292" s="123">
        <v>6659</v>
      </c>
      <c r="G292" s="128">
        <v>856</v>
      </c>
      <c r="H292" s="123" t="s">
        <v>130</v>
      </c>
      <c r="I292" s="123" t="s">
        <v>453</v>
      </c>
      <c r="J292" s="123">
        <v>166</v>
      </c>
      <c r="K292" s="123" t="s">
        <v>130</v>
      </c>
      <c r="L292">
        <f t="shared" si="9"/>
        <v>-31</v>
      </c>
      <c r="M292">
        <v>-31</v>
      </c>
      <c r="O292">
        <v>-31</v>
      </c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</row>
    <row r="293" spans="1:41" ht="13.5" hidden="1">
      <c r="A293" s="123" t="s">
        <v>305</v>
      </c>
      <c r="B293" s="123">
        <v>14.5</v>
      </c>
      <c r="C293" s="123" t="s">
        <v>144</v>
      </c>
      <c r="D293" s="128" t="s">
        <v>129</v>
      </c>
      <c r="E293" s="123">
        <v>24360</v>
      </c>
      <c r="F293" s="123">
        <v>6817</v>
      </c>
      <c r="G293" s="128">
        <v>833</v>
      </c>
      <c r="H293" s="123" t="s">
        <v>130</v>
      </c>
      <c r="I293" s="123" t="s">
        <v>454</v>
      </c>
      <c r="J293" s="123">
        <v>148</v>
      </c>
      <c r="K293" s="123" t="s">
        <v>130</v>
      </c>
      <c r="L293">
        <f t="shared" si="9"/>
        <v>-23</v>
      </c>
      <c r="M293">
        <v>-23</v>
      </c>
      <c r="O293">
        <v>-23</v>
      </c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</row>
    <row r="294" spans="1:41" ht="13.5" hidden="1">
      <c r="A294" s="123" t="s">
        <v>307</v>
      </c>
      <c r="B294" s="123">
        <v>14.7</v>
      </c>
      <c r="C294" s="123" t="s">
        <v>144</v>
      </c>
      <c r="D294" s="128" t="s">
        <v>129</v>
      </c>
      <c r="E294" s="123">
        <v>24320</v>
      </c>
      <c r="F294" s="123">
        <v>6959</v>
      </c>
      <c r="G294" s="128">
        <v>820</v>
      </c>
      <c r="H294" s="123" t="s">
        <v>130</v>
      </c>
      <c r="I294" s="123" t="s">
        <v>455</v>
      </c>
      <c r="J294" s="123">
        <v>159</v>
      </c>
      <c r="K294" s="123" t="s">
        <v>130</v>
      </c>
      <c r="L294">
        <f t="shared" si="9"/>
        <v>-13</v>
      </c>
      <c r="M294">
        <v>-13</v>
      </c>
      <c r="O294">
        <v>-13</v>
      </c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</row>
    <row r="295" spans="1:41" ht="13.5" hidden="1">
      <c r="A295" s="123" t="s">
        <v>309</v>
      </c>
      <c r="B295" s="123">
        <v>14.9</v>
      </c>
      <c r="C295" s="123" t="s">
        <v>144</v>
      </c>
      <c r="D295" s="128" t="s">
        <v>129</v>
      </c>
      <c r="E295" s="123">
        <v>24272</v>
      </c>
      <c r="F295" s="123">
        <v>7112</v>
      </c>
      <c r="G295" s="128">
        <v>807</v>
      </c>
      <c r="H295" s="123" t="s">
        <v>130</v>
      </c>
      <c r="I295" s="123" t="s">
        <v>386</v>
      </c>
      <c r="J295" s="123">
        <v>214</v>
      </c>
      <c r="K295" s="123" t="s">
        <v>130</v>
      </c>
      <c r="L295">
        <f t="shared" si="9"/>
        <v>-13</v>
      </c>
      <c r="M295">
        <v>-13</v>
      </c>
      <c r="O295">
        <v>-13</v>
      </c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</row>
    <row r="296" spans="1:41" ht="13.5" hidden="1">
      <c r="A296" s="123" t="s">
        <v>311</v>
      </c>
      <c r="B296" s="123">
        <v>15.1</v>
      </c>
      <c r="C296" s="123" t="s">
        <v>144</v>
      </c>
      <c r="D296" s="128" t="s">
        <v>129</v>
      </c>
      <c r="E296" s="123">
        <v>24072</v>
      </c>
      <c r="F296" s="123">
        <v>7189</v>
      </c>
      <c r="G296" s="128">
        <v>777</v>
      </c>
      <c r="H296" s="123" t="s">
        <v>130</v>
      </c>
      <c r="I296" s="123" t="s">
        <v>456</v>
      </c>
      <c r="J296" s="123">
        <v>121</v>
      </c>
      <c r="K296" s="123" t="s">
        <v>130</v>
      </c>
      <c r="L296">
        <f t="shared" si="9"/>
        <v>-30</v>
      </c>
      <c r="M296">
        <v>-30</v>
      </c>
      <c r="O296">
        <v>-30</v>
      </c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</row>
    <row r="297" spans="1:41" ht="13.5" hidden="1">
      <c r="A297" s="123" t="s">
        <v>312</v>
      </c>
      <c r="B297" s="123">
        <v>15.2</v>
      </c>
      <c r="C297" s="123" t="s">
        <v>144</v>
      </c>
      <c r="D297" s="128" t="s">
        <v>129</v>
      </c>
      <c r="E297" s="123">
        <v>23955</v>
      </c>
      <c r="F297" s="123">
        <v>7219</v>
      </c>
      <c r="G297" s="128">
        <v>793</v>
      </c>
      <c r="H297" s="123" t="s">
        <v>130</v>
      </c>
      <c r="I297" s="123" t="s">
        <v>457</v>
      </c>
      <c r="J297" s="123">
        <v>138</v>
      </c>
      <c r="K297" s="123" t="s">
        <v>130</v>
      </c>
      <c r="L297">
        <f t="shared" si="9"/>
        <v>16</v>
      </c>
      <c r="M297">
        <v>16</v>
      </c>
      <c r="O297">
        <v>16</v>
      </c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</row>
    <row r="298" spans="1:41" ht="13.5" hidden="1">
      <c r="A298" s="123" t="s">
        <v>314</v>
      </c>
      <c r="B298" s="123">
        <v>15.3</v>
      </c>
      <c r="C298" s="123" t="s">
        <v>144</v>
      </c>
      <c r="D298" s="128" t="s">
        <v>129</v>
      </c>
      <c r="E298" s="123">
        <v>23867</v>
      </c>
      <c r="F298" s="123">
        <v>7327</v>
      </c>
      <c r="G298" s="128">
        <v>831</v>
      </c>
      <c r="H298" s="123" t="s">
        <v>130</v>
      </c>
      <c r="I298" s="123" t="s">
        <v>458</v>
      </c>
      <c r="J298" s="123">
        <v>146</v>
      </c>
      <c r="K298" s="123" t="s">
        <v>130</v>
      </c>
      <c r="L298">
        <f t="shared" si="9"/>
        <v>38</v>
      </c>
      <c r="M298">
        <v>38</v>
      </c>
      <c r="O298">
        <v>38</v>
      </c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</row>
    <row r="299" spans="1:41" ht="13.5" hidden="1">
      <c r="A299" s="123" t="s">
        <v>385</v>
      </c>
      <c r="B299" s="123">
        <v>15.5</v>
      </c>
      <c r="C299" s="123" t="s">
        <v>144</v>
      </c>
      <c r="D299" s="128" t="s">
        <v>129</v>
      </c>
      <c r="E299" s="123">
        <v>23765</v>
      </c>
      <c r="F299" s="123">
        <v>7432</v>
      </c>
      <c r="G299" s="128">
        <v>860</v>
      </c>
      <c r="H299" s="123" t="s">
        <v>130</v>
      </c>
      <c r="I299" s="123" t="s">
        <v>459</v>
      </c>
      <c r="J299" s="123">
        <v>131</v>
      </c>
      <c r="K299" s="123" t="s">
        <v>130</v>
      </c>
      <c r="L299">
        <f t="shared" si="9"/>
        <v>29</v>
      </c>
      <c r="M299">
        <v>29</v>
      </c>
      <c r="O299">
        <v>29</v>
      </c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</row>
    <row r="300" spans="1:41" s="132" customFormat="1" ht="13.5">
      <c r="A300" s="130" t="s">
        <v>387</v>
      </c>
      <c r="B300" s="130">
        <v>15.6</v>
      </c>
      <c r="C300" s="130" t="s">
        <v>144</v>
      </c>
      <c r="D300" s="131" t="s">
        <v>129</v>
      </c>
      <c r="E300" s="130">
        <v>23657</v>
      </c>
      <c r="F300" s="130">
        <v>7507</v>
      </c>
      <c r="G300" s="131">
        <v>880</v>
      </c>
      <c r="H300" s="130" t="s">
        <v>130</v>
      </c>
      <c r="I300" s="130" t="s">
        <v>412</v>
      </c>
      <c r="J300" s="130">
        <v>80.3</v>
      </c>
      <c r="K300" s="130" t="s">
        <v>130</v>
      </c>
      <c r="L300" s="132">
        <f t="shared" si="9"/>
        <v>20</v>
      </c>
      <c r="M300" s="132">
        <v>20</v>
      </c>
      <c r="N300" s="132">
        <f>SUM(M292:M296)</f>
        <v>-110</v>
      </c>
      <c r="O300" s="132">
        <v>20</v>
      </c>
      <c r="P300" s="132">
        <f>SUM(O297:O300)</f>
        <v>103</v>
      </c>
      <c r="Q300" s="133" t="s">
        <v>460</v>
      </c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</row>
    <row r="301" spans="1:41" ht="13.5" hidden="1">
      <c r="A301" s="123" t="s">
        <v>389</v>
      </c>
      <c r="B301" s="123">
        <v>15.7</v>
      </c>
      <c r="C301" s="123" t="s">
        <v>144</v>
      </c>
      <c r="D301" s="128" t="s">
        <v>129</v>
      </c>
      <c r="E301" s="123">
        <v>23577</v>
      </c>
      <c r="F301" s="123">
        <v>7517</v>
      </c>
      <c r="G301" s="128">
        <v>860</v>
      </c>
      <c r="H301" s="123" t="s">
        <v>130</v>
      </c>
      <c r="I301" s="123" t="s">
        <v>461</v>
      </c>
      <c r="J301" s="123">
        <v>106</v>
      </c>
      <c r="K301" s="123" t="s">
        <v>130</v>
      </c>
      <c r="L301">
        <f t="shared" si="9"/>
        <v>-20</v>
      </c>
      <c r="M301">
        <v>-20</v>
      </c>
      <c r="O301">
        <v>-20</v>
      </c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</row>
    <row r="302" spans="1:41" ht="13.5" hidden="1">
      <c r="A302" s="123" t="s">
        <v>391</v>
      </c>
      <c r="B302" s="123">
        <v>15.8</v>
      </c>
      <c r="C302" s="123" t="s">
        <v>144</v>
      </c>
      <c r="D302" s="128" t="s">
        <v>129</v>
      </c>
      <c r="E302" s="123">
        <v>23542</v>
      </c>
      <c r="F302" s="123">
        <v>7617</v>
      </c>
      <c r="G302" s="128">
        <v>854</v>
      </c>
      <c r="H302" s="123" t="s">
        <v>130</v>
      </c>
      <c r="I302" s="123" t="s">
        <v>462</v>
      </c>
      <c r="J302" s="123">
        <v>113</v>
      </c>
      <c r="K302" s="123" t="s">
        <v>130</v>
      </c>
      <c r="L302">
        <f t="shared" si="9"/>
        <v>-6</v>
      </c>
      <c r="M302">
        <v>-6</v>
      </c>
      <c r="O302">
        <v>-6</v>
      </c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</row>
    <row r="303" spans="1:41" ht="13.5" hidden="1">
      <c r="A303" s="123" t="s">
        <v>392</v>
      </c>
      <c r="B303" s="123">
        <v>15.9</v>
      </c>
      <c r="C303" s="123" t="s">
        <v>144</v>
      </c>
      <c r="D303" s="128" t="s">
        <v>129</v>
      </c>
      <c r="E303" s="123">
        <v>23532</v>
      </c>
      <c r="F303" s="123">
        <v>7729</v>
      </c>
      <c r="G303" s="128">
        <v>843</v>
      </c>
      <c r="H303" s="123" t="s">
        <v>130</v>
      </c>
      <c r="I303" s="123" t="s">
        <v>463</v>
      </c>
      <c r="J303" s="123">
        <v>123</v>
      </c>
      <c r="K303" s="123" t="s">
        <v>130</v>
      </c>
      <c r="L303">
        <f aca="true" t="shared" si="10" ref="L303:L334">G303-G302</f>
        <v>-11</v>
      </c>
      <c r="M303">
        <v>-11</v>
      </c>
      <c r="O303">
        <v>-11</v>
      </c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</row>
    <row r="304" spans="1:41" ht="13.5" hidden="1">
      <c r="A304" s="123" t="s">
        <v>394</v>
      </c>
      <c r="B304" s="123">
        <v>16</v>
      </c>
      <c r="C304" s="123" t="s">
        <v>144</v>
      </c>
      <c r="D304" s="128" t="s">
        <v>129</v>
      </c>
      <c r="E304" s="123">
        <v>23502</v>
      </c>
      <c r="F304" s="123">
        <v>7849</v>
      </c>
      <c r="G304" s="128">
        <v>811</v>
      </c>
      <c r="H304" s="123" t="s">
        <v>130</v>
      </c>
      <c r="I304" s="123" t="s">
        <v>205</v>
      </c>
      <c r="J304" s="123">
        <v>134</v>
      </c>
      <c r="K304" s="123" t="s">
        <v>130</v>
      </c>
      <c r="L304">
        <f t="shared" si="10"/>
        <v>-32</v>
      </c>
      <c r="M304">
        <v>-32</v>
      </c>
      <c r="O304">
        <v>-32</v>
      </c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</row>
    <row r="305" spans="1:41" ht="13.5" hidden="1">
      <c r="A305" s="123" t="s">
        <v>395</v>
      </c>
      <c r="B305" s="123">
        <v>16.2</v>
      </c>
      <c r="C305" s="123" t="s">
        <v>144</v>
      </c>
      <c r="D305" s="128" t="s">
        <v>129</v>
      </c>
      <c r="E305" s="123">
        <v>23412</v>
      </c>
      <c r="F305" s="123">
        <v>7949</v>
      </c>
      <c r="G305" s="128">
        <v>775</v>
      </c>
      <c r="H305" s="123" t="s">
        <v>130</v>
      </c>
      <c r="I305" s="123" t="s">
        <v>464</v>
      </c>
      <c r="J305" s="123">
        <v>145</v>
      </c>
      <c r="K305" s="123" t="s">
        <v>130</v>
      </c>
      <c r="L305">
        <f t="shared" si="10"/>
        <v>-36</v>
      </c>
      <c r="M305">
        <v>-36</v>
      </c>
      <c r="O305">
        <v>-36</v>
      </c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</row>
    <row r="306" spans="1:41" ht="13.5" hidden="1">
      <c r="A306" s="123" t="s">
        <v>397</v>
      </c>
      <c r="B306" s="123">
        <v>16.3</v>
      </c>
      <c r="C306" s="123" t="s">
        <v>144</v>
      </c>
      <c r="D306" s="128" t="s">
        <v>129</v>
      </c>
      <c r="E306" s="123">
        <v>23305</v>
      </c>
      <c r="F306" s="123">
        <v>8047</v>
      </c>
      <c r="G306" s="128">
        <v>753</v>
      </c>
      <c r="H306" s="123" t="s">
        <v>130</v>
      </c>
      <c r="I306" s="123" t="s">
        <v>465</v>
      </c>
      <c r="J306" s="123">
        <v>179</v>
      </c>
      <c r="K306" s="123" t="s">
        <v>130</v>
      </c>
      <c r="L306">
        <f t="shared" si="10"/>
        <v>-22</v>
      </c>
      <c r="M306">
        <v>-22</v>
      </c>
      <c r="O306">
        <v>-22</v>
      </c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</row>
    <row r="307" spans="1:41" ht="13.5" hidden="1">
      <c r="A307" s="123" t="s">
        <v>398</v>
      </c>
      <c r="B307" s="123">
        <v>16.5</v>
      </c>
      <c r="C307" s="123" t="s">
        <v>144</v>
      </c>
      <c r="D307" s="128" t="s">
        <v>129</v>
      </c>
      <c r="E307" s="123">
        <v>23130</v>
      </c>
      <c r="F307" s="123">
        <v>8087</v>
      </c>
      <c r="G307" s="128">
        <v>771</v>
      </c>
      <c r="H307" s="123" t="s">
        <v>130</v>
      </c>
      <c r="I307" s="123" t="s">
        <v>413</v>
      </c>
      <c r="J307" s="123">
        <v>227</v>
      </c>
      <c r="K307" s="123" t="s">
        <v>130</v>
      </c>
      <c r="L307">
        <f t="shared" si="10"/>
        <v>18</v>
      </c>
      <c r="M307">
        <v>18</v>
      </c>
      <c r="O307">
        <v>18</v>
      </c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</row>
    <row r="308" spans="1:41" ht="13.5" hidden="1">
      <c r="A308" s="123" t="s">
        <v>400</v>
      </c>
      <c r="B308" s="123">
        <v>16.7</v>
      </c>
      <c r="C308" s="123" t="s">
        <v>144</v>
      </c>
      <c r="D308" s="128" t="s">
        <v>129</v>
      </c>
      <c r="E308" s="123">
        <v>22902</v>
      </c>
      <c r="F308" s="123">
        <v>8079</v>
      </c>
      <c r="G308" s="128">
        <v>800</v>
      </c>
      <c r="H308" s="123" t="s">
        <v>130</v>
      </c>
      <c r="I308" s="123" t="s">
        <v>456</v>
      </c>
      <c r="J308" s="123">
        <v>90</v>
      </c>
      <c r="K308" s="123" t="s">
        <v>130</v>
      </c>
      <c r="L308">
        <f t="shared" si="10"/>
        <v>29</v>
      </c>
      <c r="M308">
        <v>29</v>
      </c>
      <c r="O308">
        <v>29</v>
      </c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</row>
    <row r="309" spans="1:41" ht="13.5" hidden="1">
      <c r="A309" s="123" t="s">
        <v>466</v>
      </c>
      <c r="B309" s="123">
        <v>16.8</v>
      </c>
      <c r="C309" s="123" t="s">
        <v>144</v>
      </c>
      <c r="D309" s="128" t="s">
        <v>129</v>
      </c>
      <c r="E309" s="123">
        <v>22815</v>
      </c>
      <c r="F309" s="123">
        <v>8102</v>
      </c>
      <c r="G309" s="128">
        <v>817</v>
      </c>
      <c r="H309" s="123" t="s">
        <v>130</v>
      </c>
      <c r="I309" s="123" t="s">
        <v>203</v>
      </c>
      <c r="J309" s="123">
        <v>109</v>
      </c>
      <c r="K309" s="123" t="s">
        <v>130</v>
      </c>
      <c r="L309">
        <f t="shared" si="10"/>
        <v>17</v>
      </c>
      <c r="M309">
        <v>17</v>
      </c>
      <c r="O309">
        <v>17</v>
      </c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</row>
    <row r="310" spans="1:41" ht="13.5" hidden="1">
      <c r="A310" s="123" t="s">
        <v>467</v>
      </c>
      <c r="B310" s="123">
        <v>16.9</v>
      </c>
      <c r="C310" s="123" t="s">
        <v>144</v>
      </c>
      <c r="D310" s="128" t="s">
        <v>129</v>
      </c>
      <c r="E310" s="123">
        <v>22727</v>
      </c>
      <c r="F310" s="123">
        <v>8167</v>
      </c>
      <c r="G310" s="128">
        <v>853</v>
      </c>
      <c r="H310" s="123" t="s">
        <v>130</v>
      </c>
      <c r="I310" s="123" t="s">
        <v>468</v>
      </c>
      <c r="J310" s="123">
        <v>144</v>
      </c>
      <c r="K310" s="123" t="s">
        <v>130</v>
      </c>
      <c r="L310">
        <f t="shared" si="10"/>
        <v>36</v>
      </c>
      <c r="M310">
        <v>36</v>
      </c>
      <c r="O310">
        <v>36</v>
      </c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</row>
    <row r="311" spans="1:41" ht="13.5" hidden="1">
      <c r="A311" s="123" t="s">
        <v>469</v>
      </c>
      <c r="B311" s="123">
        <v>17.1</v>
      </c>
      <c r="C311" s="123" t="s">
        <v>144</v>
      </c>
      <c r="D311" s="128" t="s">
        <v>129</v>
      </c>
      <c r="E311" s="123">
        <v>22665</v>
      </c>
      <c r="F311" s="123">
        <v>8297</v>
      </c>
      <c r="G311" s="128">
        <v>890</v>
      </c>
      <c r="H311" s="123" t="s">
        <v>130</v>
      </c>
      <c r="I311" s="123" t="s">
        <v>470</v>
      </c>
      <c r="J311" s="123">
        <v>196</v>
      </c>
      <c r="K311" s="123" t="s">
        <v>130</v>
      </c>
      <c r="L311">
        <f t="shared" si="10"/>
        <v>37</v>
      </c>
      <c r="M311">
        <v>37</v>
      </c>
      <c r="O311">
        <v>37</v>
      </c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</row>
    <row r="312" spans="1:41" s="132" customFormat="1" ht="13.5">
      <c r="A312" s="130" t="s">
        <v>471</v>
      </c>
      <c r="B312" s="130">
        <v>17.3</v>
      </c>
      <c r="C312" s="130" t="s">
        <v>144</v>
      </c>
      <c r="D312" s="131" t="s">
        <v>129</v>
      </c>
      <c r="E312" s="130">
        <v>22587</v>
      </c>
      <c r="F312" s="130">
        <v>8477</v>
      </c>
      <c r="G312" s="131">
        <v>899</v>
      </c>
      <c r="H312" s="130" t="s">
        <v>130</v>
      </c>
      <c r="I312" s="130" t="s">
        <v>322</v>
      </c>
      <c r="J312" s="130">
        <v>182</v>
      </c>
      <c r="K312" s="130" t="s">
        <v>130</v>
      </c>
      <c r="L312" s="132">
        <f t="shared" si="10"/>
        <v>9</v>
      </c>
      <c r="M312" s="132">
        <v>9</v>
      </c>
      <c r="N312" s="132">
        <f>SUM(M301:M306)</f>
        <v>-127</v>
      </c>
      <c r="O312" s="132">
        <v>9</v>
      </c>
      <c r="P312" s="132">
        <f>SUM(O307:O312)</f>
        <v>146</v>
      </c>
      <c r="Q312" s="133" t="s">
        <v>472</v>
      </c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</row>
    <row r="313" spans="1:41" ht="13.5" hidden="1">
      <c r="A313" s="123" t="s">
        <v>473</v>
      </c>
      <c r="B313" s="123">
        <v>17.4</v>
      </c>
      <c r="C313" s="123" t="s">
        <v>144</v>
      </c>
      <c r="D313" s="128" t="s">
        <v>129</v>
      </c>
      <c r="E313" s="123">
        <v>22645</v>
      </c>
      <c r="F313" s="123">
        <v>8304</v>
      </c>
      <c r="G313" s="128">
        <v>894</v>
      </c>
      <c r="H313" s="123" t="s">
        <v>130</v>
      </c>
      <c r="I313" s="123" t="s">
        <v>474</v>
      </c>
      <c r="J313" s="123">
        <v>132</v>
      </c>
      <c r="K313" s="123" t="s">
        <v>130</v>
      </c>
      <c r="L313">
        <f t="shared" si="10"/>
        <v>-5</v>
      </c>
      <c r="M313">
        <v>-5</v>
      </c>
      <c r="O313">
        <v>-5</v>
      </c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</row>
    <row r="314" spans="1:41" ht="13.5" hidden="1">
      <c r="A314" s="123" t="s">
        <v>475</v>
      </c>
      <c r="B314" s="123">
        <v>17.6</v>
      </c>
      <c r="C314" s="123" t="s">
        <v>144</v>
      </c>
      <c r="D314" s="128" t="s">
        <v>129</v>
      </c>
      <c r="E314" s="123">
        <v>22590</v>
      </c>
      <c r="F314" s="123">
        <v>8184</v>
      </c>
      <c r="G314" s="128">
        <v>873</v>
      </c>
      <c r="H314" s="123" t="s">
        <v>130</v>
      </c>
      <c r="I314" s="123" t="s">
        <v>443</v>
      </c>
      <c r="J314" s="123">
        <v>107</v>
      </c>
      <c r="K314" s="123" t="s">
        <v>130</v>
      </c>
      <c r="L314">
        <f t="shared" si="10"/>
        <v>-21</v>
      </c>
      <c r="M314">
        <v>-21</v>
      </c>
      <c r="O314">
        <v>-21</v>
      </c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</row>
    <row r="315" spans="1:41" ht="13.5" hidden="1">
      <c r="A315" s="123" t="s">
        <v>476</v>
      </c>
      <c r="B315" s="123">
        <v>17.7</v>
      </c>
      <c r="C315" s="123" t="s">
        <v>144</v>
      </c>
      <c r="D315" s="128" t="s">
        <v>129</v>
      </c>
      <c r="E315" s="123">
        <v>22525</v>
      </c>
      <c r="F315" s="123">
        <v>8099</v>
      </c>
      <c r="G315" s="128">
        <v>857</v>
      </c>
      <c r="H315" s="123" t="s">
        <v>130</v>
      </c>
      <c r="I315" s="123" t="s">
        <v>477</v>
      </c>
      <c r="J315" s="123">
        <v>154</v>
      </c>
      <c r="K315" s="123" t="s">
        <v>130</v>
      </c>
      <c r="L315">
        <f t="shared" si="10"/>
        <v>-16</v>
      </c>
      <c r="M315">
        <v>-16</v>
      </c>
      <c r="O315">
        <v>-16</v>
      </c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</row>
    <row r="316" spans="1:41" ht="13.5" hidden="1">
      <c r="A316" s="123" t="s">
        <v>478</v>
      </c>
      <c r="B316" s="123">
        <v>17.8</v>
      </c>
      <c r="C316" s="123" t="s">
        <v>144</v>
      </c>
      <c r="D316" s="128" t="s">
        <v>129</v>
      </c>
      <c r="E316" s="123">
        <v>22437</v>
      </c>
      <c r="F316" s="123">
        <v>7972</v>
      </c>
      <c r="G316" s="128">
        <v>858</v>
      </c>
      <c r="H316" s="123" t="s">
        <v>130</v>
      </c>
      <c r="I316" s="123" t="s">
        <v>426</v>
      </c>
      <c r="J316" s="123">
        <v>87.7</v>
      </c>
      <c r="K316" s="123" t="s">
        <v>130</v>
      </c>
      <c r="L316">
        <f t="shared" si="10"/>
        <v>1</v>
      </c>
      <c r="M316">
        <v>1</v>
      </c>
      <c r="O316">
        <v>1</v>
      </c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</row>
    <row r="317" spans="1:41" ht="13.5" hidden="1">
      <c r="A317" s="123" t="s">
        <v>479</v>
      </c>
      <c r="B317" s="123">
        <v>17.9</v>
      </c>
      <c r="C317" s="123" t="s">
        <v>144</v>
      </c>
      <c r="D317" s="128" t="s">
        <v>129</v>
      </c>
      <c r="E317" s="123">
        <v>22445</v>
      </c>
      <c r="F317" s="123">
        <v>7884</v>
      </c>
      <c r="G317" s="128">
        <v>881</v>
      </c>
      <c r="H317" s="123" t="s">
        <v>130</v>
      </c>
      <c r="I317" s="123" t="s">
        <v>306</v>
      </c>
      <c r="J317" s="123">
        <v>94.5</v>
      </c>
      <c r="K317" s="123" t="s">
        <v>130</v>
      </c>
      <c r="L317">
        <f t="shared" si="10"/>
        <v>23</v>
      </c>
      <c r="M317">
        <v>23</v>
      </c>
      <c r="O317">
        <v>23</v>
      </c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</row>
    <row r="318" spans="1:41" ht="13.5" hidden="1">
      <c r="A318" s="123" t="s">
        <v>480</v>
      </c>
      <c r="B318" s="123">
        <v>18</v>
      </c>
      <c r="C318" s="123" t="s">
        <v>144</v>
      </c>
      <c r="D318" s="128" t="s">
        <v>129</v>
      </c>
      <c r="E318" s="123">
        <v>22425</v>
      </c>
      <c r="F318" s="123">
        <v>7792</v>
      </c>
      <c r="G318" s="128">
        <v>895</v>
      </c>
      <c r="H318" s="123" t="s">
        <v>130</v>
      </c>
      <c r="I318" s="123" t="s">
        <v>419</v>
      </c>
      <c r="J318" s="123">
        <v>84.9</v>
      </c>
      <c r="K318" s="123" t="s">
        <v>130</v>
      </c>
      <c r="L318">
        <f t="shared" si="10"/>
        <v>14</v>
      </c>
      <c r="M318">
        <v>14</v>
      </c>
      <c r="O318">
        <v>14</v>
      </c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</row>
    <row r="319" spans="1:41" ht="13.5" hidden="1">
      <c r="A319" s="123" t="s">
        <v>481</v>
      </c>
      <c r="B319" s="123">
        <v>18.1</v>
      </c>
      <c r="C319" s="123" t="s">
        <v>144</v>
      </c>
      <c r="D319" s="128" t="s">
        <v>129</v>
      </c>
      <c r="E319" s="123">
        <v>22360</v>
      </c>
      <c r="F319" s="123">
        <v>7737</v>
      </c>
      <c r="G319" s="128">
        <v>902</v>
      </c>
      <c r="H319" s="123" t="s">
        <v>130</v>
      </c>
      <c r="I319" s="123" t="s">
        <v>363</v>
      </c>
      <c r="J319" s="123">
        <v>111</v>
      </c>
      <c r="K319" s="123" t="s">
        <v>130</v>
      </c>
      <c r="L319">
        <f t="shared" si="10"/>
        <v>7</v>
      </c>
      <c r="M319">
        <v>7</v>
      </c>
      <c r="O319">
        <v>7</v>
      </c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</row>
    <row r="320" spans="1:41" ht="13.5" hidden="1">
      <c r="A320" s="123" t="s">
        <v>482</v>
      </c>
      <c r="B320" s="123">
        <v>18.2</v>
      </c>
      <c r="C320" s="123" t="s">
        <v>144</v>
      </c>
      <c r="D320" s="128" t="s">
        <v>129</v>
      </c>
      <c r="E320" s="123">
        <v>22330</v>
      </c>
      <c r="F320" s="123">
        <v>7629</v>
      </c>
      <c r="G320" s="128">
        <v>913</v>
      </c>
      <c r="H320" s="123" t="s">
        <v>130</v>
      </c>
      <c r="I320" s="123" t="s">
        <v>368</v>
      </c>
      <c r="J320" s="123">
        <v>130</v>
      </c>
      <c r="K320" s="123" t="s">
        <v>130</v>
      </c>
      <c r="L320">
        <f t="shared" si="10"/>
        <v>11</v>
      </c>
      <c r="M320">
        <v>11</v>
      </c>
      <c r="O320">
        <v>11</v>
      </c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</row>
    <row r="321" spans="1:41" s="132" customFormat="1" ht="13.5">
      <c r="A321" s="130" t="s">
        <v>483</v>
      </c>
      <c r="B321" s="130">
        <v>18.3</v>
      </c>
      <c r="C321" s="130" t="s">
        <v>144</v>
      </c>
      <c r="D321" s="131" t="s">
        <v>129</v>
      </c>
      <c r="E321" s="130">
        <v>22330</v>
      </c>
      <c r="F321" s="130">
        <v>7499</v>
      </c>
      <c r="G321" s="131">
        <v>915</v>
      </c>
      <c r="H321" s="130" t="s">
        <v>130</v>
      </c>
      <c r="I321" s="130" t="s">
        <v>484</v>
      </c>
      <c r="J321" s="130">
        <v>151</v>
      </c>
      <c r="K321" s="130" t="s">
        <v>130</v>
      </c>
      <c r="L321" s="132">
        <f t="shared" si="10"/>
        <v>2</v>
      </c>
      <c r="M321" s="132">
        <v>2</v>
      </c>
      <c r="N321" s="132">
        <f>SUM(M313:M315)</f>
        <v>-42</v>
      </c>
      <c r="O321" s="132">
        <v>2</v>
      </c>
      <c r="P321" s="132">
        <f>SUM(O316:O321)</f>
        <v>58</v>
      </c>
      <c r="Q321" s="133" t="s">
        <v>485</v>
      </c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</row>
    <row r="322" spans="1:41" ht="13.5" hidden="1">
      <c r="A322" s="123" t="s">
        <v>486</v>
      </c>
      <c r="B322" s="123">
        <v>18.5</v>
      </c>
      <c r="C322" s="123" t="s">
        <v>144</v>
      </c>
      <c r="D322" s="128" t="s">
        <v>129</v>
      </c>
      <c r="E322" s="123">
        <v>22315</v>
      </c>
      <c r="F322" s="123">
        <v>7349</v>
      </c>
      <c r="G322" s="128">
        <v>913</v>
      </c>
      <c r="H322" s="123" t="s">
        <v>130</v>
      </c>
      <c r="I322" s="123" t="s">
        <v>487</v>
      </c>
      <c r="J322" s="123">
        <v>109</v>
      </c>
      <c r="K322" s="123" t="s">
        <v>130</v>
      </c>
      <c r="L322">
        <f t="shared" si="10"/>
        <v>-2</v>
      </c>
      <c r="M322">
        <v>-2</v>
      </c>
      <c r="O322">
        <v>-2</v>
      </c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</row>
    <row r="323" spans="1:41" ht="13.5" hidden="1">
      <c r="A323" s="123" t="s">
        <v>488</v>
      </c>
      <c r="B323" s="123">
        <v>18.6</v>
      </c>
      <c r="C323" s="123" t="s">
        <v>144</v>
      </c>
      <c r="D323" s="128" t="s">
        <v>129</v>
      </c>
      <c r="E323" s="123">
        <v>22270</v>
      </c>
      <c r="F323" s="123">
        <v>7449</v>
      </c>
      <c r="G323" s="128">
        <v>912</v>
      </c>
      <c r="H323" s="123" t="s">
        <v>130</v>
      </c>
      <c r="I323" s="123" t="s">
        <v>489</v>
      </c>
      <c r="J323" s="123">
        <v>147</v>
      </c>
      <c r="K323" s="123" t="s">
        <v>130</v>
      </c>
      <c r="L323">
        <f t="shared" si="10"/>
        <v>-1</v>
      </c>
      <c r="M323">
        <v>-1</v>
      </c>
      <c r="O323">
        <v>-1</v>
      </c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</row>
    <row r="324" spans="1:41" ht="13.5" hidden="1">
      <c r="A324" s="123" t="s">
        <v>490</v>
      </c>
      <c r="B324" s="123">
        <v>18.7</v>
      </c>
      <c r="C324" s="123" t="s">
        <v>144</v>
      </c>
      <c r="D324" s="128" t="s">
        <v>129</v>
      </c>
      <c r="E324" s="123">
        <v>22175</v>
      </c>
      <c r="F324" s="123">
        <v>7562</v>
      </c>
      <c r="G324" s="128">
        <v>899</v>
      </c>
      <c r="H324" s="123" t="s">
        <v>130</v>
      </c>
      <c r="I324" s="123" t="s">
        <v>404</v>
      </c>
      <c r="J324" s="123">
        <v>82.2</v>
      </c>
      <c r="K324" s="123" t="s">
        <v>130</v>
      </c>
      <c r="L324">
        <f t="shared" si="10"/>
        <v>-13</v>
      </c>
      <c r="M324">
        <v>-13</v>
      </c>
      <c r="O324">
        <v>-13</v>
      </c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</row>
    <row r="325" spans="1:41" ht="13.5" hidden="1">
      <c r="A325" s="123" t="s">
        <v>491</v>
      </c>
      <c r="B325" s="123">
        <v>18.8</v>
      </c>
      <c r="C325" s="123" t="s">
        <v>144</v>
      </c>
      <c r="D325" s="128" t="s">
        <v>129</v>
      </c>
      <c r="E325" s="123">
        <v>22092</v>
      </c>
      <c r="F325" s="123">
        <v>7564</v>
      </c>
      <c r="G325" s="128">
        <v>884</v>
      </c>
      <c r="H325" s="123" t="s">
        <v>130</v>
      </c>
      <c r="I325" s="123" t="s">
        <v>434</v>
      </c>
      <c r="J325" s="123">
        <v>67.7</v>
      </c>
      <c r="K325" s="123" t="s">
        <v>130</v>
      </c>
      <c r="L325">
        <f t="shared" si="10"/>
        <v>-15</v>
      </c>
      <c r="M325">
        <v>-15</v>
      </c>
      <c r="O325">
        <v>-15</v>
      </c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</row>
    <row r="326" spans="1:41" ht="13.5" hidden="1">
      <c r="A326" s="123" t="s">
        <v>492</v>
      </c>
      <c r="B326" s="123">
        <v>18.9</v>
      </c>
      <c r="C326" s="123" t="s">
        <v>144</v>
      </c>
      <c r="D326" s="128" t="s">
        <v>129</v>
      </c>
      <c r="E326" s="123">
        <v>22025</v>
      </c>
      <c r="F326" s="123">
        <v>7557</v>
      </c>
      <c r="G326" s="128">
        <v>896</v>
      </c>
      <c r="H326" s="123" t="s">
        <v>130</v>
      </c>
      <c r="I326" s="123" t="s">
        <v>465</v>
      </c>
      <c r="J326" s="123">
        <v>115</v>
      </c>
      <c r="K326" s="123" t="s">
        <v>130</v>
      </c>
      <c r="L326">
        <f t="shared" si="10"/>
        <v>12</v>
      </c>
      <c r="M326">
        <v>12</v>
      </c>
      <c r="O326">
        <v>12</v>
      </c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</row>
    <row r="327" spans="1:41" ht="13.5" hidden="1">
      <c r="A327" s="123" t="s">
        <v>493</v>
      </c>
      <c r="B327" s="123">
        <v>19</v>
      </c>
      <c r="C327" s="123" t="s">
        <v>144</v>
      </c>
      <c r="D327" s="128" t="s">
        <v>129</v>
      </c>
      <c r="E327" s="123">
        <v>21912</v>
      </c>
      <c r="F327" s="123">
        <v>7582</v>
      </c>
      <c r="G327" s="128">
        <v>921</v>
      </c>
      <c r="H327" s="123" t="s">
        <v>130</v>
      </c>
      <c r="I327" s="123" t="s">
        <v>494</v>
      </c>
      <c r="J327" s="123">
        <v>56</v>
      </c>
      <c r="K327" s="123" t="s">
        <v>130</v>
      </c>
      <c r="L327">
        <f t="shared" si="10"/>
        <v>25</v>
      </c>
      <c r="M327">
        <v>25</v>
      </c>
      <c r="O327">
        <v>25</v>
      </c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</row>
    <row r="328" spans="1:41" s="132" customFormat="1" ht="13.5">
      <c r="A328" s="130" t="s">
        <v>495</v>
      </c>
      <c r="B328" s="130">
        <v>19.1</v>
      </c>
      <c r="C328" s="130" t="s">
        <v>144</v>
      </c>
      <c r="D328" s="131" t="s">
        <v>129</v>
      </c>
      <c r="E328" s="130">
        <v>21860</v>
      </c>
      <c r="F328" s="130">
        <v>7562</v>
      </c>
      <c r="G328" s="131">
        <v>926</v>
      </c>
      <c r="H328" s="130" t="s">
        <v>130</v>
      </c>
      <c r="I328" s="130" t="s">
        <v>382</v>
      </c>
      <c r="J328" s="130">
        <v>47.7</v>
      </c>
      <c r="K328" s="130" t="s">
        <v>130</v>
      </c>
      <c r="L328" s="132">
        <f t="shared" si="10"/>
        <v>5</v>
      </c>
      <c r="M328" s="132">
        <v>5</v>
      </c>
      <c r="N328" s="132">
        <f>SUM(M322:M325)</f>
        <v>-31</v>
      </c>
      <c r="O328" s="132">
        <v>5</v>
      </c>
      <c r="P328" s="132">
        <f>SUM(O326:O328)</f>
        <v>42</v>
      </c>
      <c r="Q328" s="133" t="s">
        <v>496</v>
      </c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</row>
    <row r="329" spans="1:41" ht="13.5" hidden="1">
      <c r="A329" s="123" t="s">
        <v>497</v>
      </c>
      <c r="B329" s="123">
        <v>19.1</v>
      </c>
      <c r="C329" s="123" t="s">
        <v>144</v>
      </c>
      <c r="D329" s="128" t="s">
        <v>129</v>
      </c>
      <c r="E329" s="123">
        <v>21865</v>
      </c>
      <c r="F329" s="123">
        <v>7514</v>
      </c>
      <c r="G329" s="128">
        <v>918</v>
      </c>
      <c r="H329" s="123" t="s">
        <v>130</v>
      </c>
      <c r="I329" s="123" t="s">
        <v>498</v>
      </c>
      <c r="J329" s="123">
        <v>97.9</v>
      </c>
      <c r="K329" s="123" t="s">
        <v>130</v>
      </c>
      <c r="L329">
        <f t="shared" si="10"/>
        <v>-8</v>
      </c>
      <c r="M329">
        <v>-8</v>
      </c>
      <c r="O329">
        <v>-8</v>
      </c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</row>
    <row r="330" spans="1:41" ht="13.5" hidden="1">
      <c r="A330" s="123" t="s">
        <v>499</v>
      </c>
      <c r="B330" s="123">
        <v>19.2</v>
      </c>
      <c r="C330" s="123" t="s">
        <v>144</v>
      </c>
      <c r="D330" s="128" t="s">
        <v>129</v>
      </c>
      <c r="E330" s="123">
        <v>21770</v>
      </c>
      <c r="F330" s="123">
        <v>7489</v>
      </c>
      <c r="G330" s="128">
        <v>893</v>
      </c>
      <c r="H330" s="123" t="s">
        <v>130</v>
      </c>
      <c r="I330" s="123" t="s">
        <v>348</v>
      </c>
      <c r="J330" s="123">
        <v>72.5</v>
      </c>
      <c r="K330" s="123" t="s">
        <v>130</v>
      </c>
      <c r="L330">
        <f t="shared" si="10"/>
        <v>-25</v>
      </c>
      <c r="M330">
        <v>-25</v>
      </c>
      <c r="O330">
        <v>-25</v>
      </c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</row>
    <row r="331" spans="1:41" ht="13.5" hidden="1">
      <c r="A331" s="123" t="s">
        <v>500</v>
      </c>
      <c r="B331" s="123">
        <v>19.3</v>
      </c>
      <c r="C331" s="123" t="s">
        <v>144</v>
      </c>
      <c r="D331" s="128" t="s">
        <v>129</v>
      </c>
      <c r="E331" s="123">
        <v>21722</v>
      </c>
      <c r="F331" s="123">
        <v>7434</v>
      </c>
      <c r="G331" s="128">
        <v>879</v>
      </c>
      <c r="H331" s="123" t="s">
        <v>130</v>
      </c>
      <c r="I331" s="123" t="s">
        <v>444</v>
      </c>
      <c r="J331" s="123">
        <v>79.4</v>
      </c>
      <c r="K331" s="123" t="s">
        <v>130</v>
      </c>
      <c r="L331">
        <f t="shared" si="10"/>
        <v>-14</v>
      </c>
      <c r="M331">
        <v>-14</v>
      </c>
      <c r="O331">
        <v>-14</v>
      </c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</row>
    <row r="332" spans="1:41" ht="13.5" hidden="1">
      <c r="A332" s="123" t="s">
        <v>501</v>
      </c>
      <c r="B332" s="123">
        <v>19.4</v>
      </c>
      <c r="C332" s="123" t="s">
        <v>144</v>
      </c>
      <c r="D332" s="128" t="s">
        <v>129</v>
      </c>
      <c r="E332" s="123">
        <v>21665</v>
      </c>
      <c r="F332" s="123">
        <v>7379</v>
      </c>
      <c r="G332" s="128">
        <v>909</v>
      </c>
      <c r="H332" s="123" t="s">
        <v>130</v>
      </c>
      <c r="I332" s="123" t="s">
        <v>361</v>
      </c>
      <c r="J332" s="123">
        <v>72.6</v>
      </c>
      <c r="K332" s="123" t="s">
        <v>130</v>
      </c>
      <c r="L332">
        <f t="shared" si="10"/>
        <v>30</v>
      </c>
      <c r="M332">
        <v>30</v>
      </c>
      <c r="O332">
        <v>30</v>
      </c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</row>
    <row r="333" spans="1:41" ht="13.5" hidden="1">
      <c r="A333" s="123" t="s">
        <v>502</v>
      </c>
      <c r="B333" s="123">
        <v>19.4</v>
      </c>
      <c r="C333" s="123" t="s">
        <v>144</v>
      </c>
      <c r="D333" s="128" t="s">
        <v>129</v>
      </c>
      <c r="E333" s="123">
        <v>21660</v>
      </c>
      <c r="F333" s="123">
        <v>7307</v>
      </c>
      <c r="G333" s="128">
        <v>933</v>
      </c>
      <c r="H333" s="123" t="s">
        <v>130</v>
      </c>
      <c r="I333" s="123" t="s">
        <v>363</v>
      </c>
      <c r="J333" s="123">
        <v>83</v>
      </c>
      <c r="K333" s="123" t="s">
        <v>130</v>
      </c>
      <c r="L333">
        <f t="shared" si="10"/>
        <v>24</v>
      </c>
      <c r="M333">
        <v>24</v>
      </c>
      <c r="O333">
        <v>24</v>
      </c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</row>
    <row r="334" spans="1:41" ht="13.5" hidden="1">
      <c r="A334" s="123" t="s">
        <v>503</v>
      </c>
      <c r="B334" s="123">
        <v>19.5</v>
      </c>
      <c r="C334" s="123" t="s">
        <v>144</v>
      </c>
      <c r="D334" s="128" t="s">
        <v>129</v>
      </c>
      <c r="E334" s="123">
        <v>21637</v>
      </c>
      <c r="F334" s="123">
        <v>7227</v>
      </c>
      <c r="G334" s="128">
        <v>952</v>
      </c>
      <c r="H334" s="123" t="s">
        <v>130</v>
      </c>
      <c r="I334" s="123" t="s">
        <v>504</v>
      </c>
      <c r="J334" s="123">
        <v>97.4</v>
      </c>
      <c r="K334" s="123" t="s">
        <v>130</v>
      </c>
      <c r="L334">
        <f t="shared" si="10"/>
        <v>19</v>
      </c>
      <c r="M334">
        <v>19</v>
      </c>
      <c r="O334">
        <v>19</v>
      </c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</row>
    <row r="335" spans="1:41" s="132" customFormat="1" ht="13.5">
      <c r="A335" s="130" t="s">
        <v>505</v>
      </c>
      <c r="B335" s="130">
        <v>19.6</v>
      </c>
      <c r="C335" s="130" t="s">
        <v>144</v>
      </c>
      <c r="D335" s="131" t="s">
        <v>129</v>
      </c>
      <c r="E335" s="130">
        <v>21540</v>
      </c>
      <c r="F335" s="130">
        <v>7219</v>
      </c>
      <c r="G335" s="131">
        <v>970</v>
      </c>
      <c r="H335" s="130" t="s">
        <v>130</v>
      </c>
      <c r="I335" s="130" t="s">
        <v>506</v>
      </c>
      <c r="J335" s="130">
        <v>77.7</v>
      </c>
      <c r="K335" s="130" t="s">
        <v>130</v>
      </c>
      <c r="L335" s="132">
        <f aca="true" t="shared" si="11" ref="L335:L365">G335-G334</f>
        <v>18</v>
      </c>
      <c r="M335" s="132">
        <v>18</v>
      </c>
      <c r="N335" s="132">
        <f>SUM(M329:M331)</f>
        <v>-47</v>
      </c>
      <c r="O335" s="132">
        <v>18</v>
      </c>
      <c r="P335" s="132">
        <f>SUM(O332:O335)</f>
        <v>91</v>
      </c>
      <c r="Q335" s="133" t="s">
        <v>507</v>
      </c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</row>
    <row r="336" spans="1:41" ht="13.5" hidden="1">
      <c r="A336" s="123" t="s">
        <v>508</v>
      </c>
      <c r="B336" s="123">
        <v>19.7</v>
      </c>
      <c r="C336" s="123" t="s">
        <v>144</v>
      </c>
      <c r="D336" s="128" t="s">
        <v>129</v>
      </c>
      <c r="E336" s="123">
        <v>21487</v>
      </c>
      <c r="F336" s="123">
        <v>7277</v>
      </c>
      <c r="G336" s="128">
        <v>961</v>
      </c>
      <c r="H336" s="123" t="s">
        <v>130</v>
      </c>
      <c r="I336" s="123" t="s">
        <v>423</v>
      </c>
      <c r="J336" s="123">
        <v>75.8</v>
      </c>
      <c r="K336" s="123" t="s">
        <v>130</v>
      </c>
      <c r="L336">
        <f t="shared" si="11"/>
        <v>-9</v>
      </c>
      <c r="M336">
        <v>-9</v>
      </c>
      <c r="O336">
        <v>-9</v>
      </c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</row>
    <row r="337" spans="1:41" ht="13.5" hidden="1">
      <c r="A337" s="123" t="s">
        <v>509</v>
      </c>
      <c r="B337" s="123">
        <v>19.8</v>
      </c>
      <c r="C337" s="123" t="s">
        <v>144</v>
      </c>
      <c r="D337" s="128" t="s">
        <v>129</v>
      </c>
      <c r="E337" s="123">
        <v>21412</v>
      </c>
      <c r="F337" s="123">
        <v>7264</v>
      </c>
      <c r="G337" s="128">
        <v>950</v>
      </c>
      <c r="H337" s="123" t="s">
        <v>130</v>
      </c>
      <c r="I337" s="123" t="s">
        <v>411</v>
      </c>
      <c r="J337" s="123">
        <v>63.7</v>
      </c>
      <c r="K337" s="123" t="s">
        <v>130</v>
      </c>
      <c r="L337">
        <f t="shared" si="11"/>
        <v>-11</v>
      </c>
      <c r="M337">
        <v>-11</v>
      </c>
      <c r="O337">
        <v>-11</v>
      </c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</row>
    <row r="338" spans="1:41" ht="13.5" hidden="1">
      <c r="A338" s="123" t="s">
        <v>510</v>
      </c>
      <c r="B338" s="123">
        <v>19.8</v>
      </c>
      <c r="C338" s="123" t="s">
        <v>144</v>
      </c>
      <c r="D338" s="128" t="s">
        <v>129</v>
      </c>
      <c r="E338" s="123">
        <v>21357</v>
      </c>
      <c r="F338" s="123">
        <v>7232</v>
      </c>
      <c r="G338" s="128">
        <v>944</v>
      </c>
      <c r="H338" s="123" t="s">
        <v>130</v>
      </c>
      <c r="I338" s="123" t="s">
        <v>477</v>
      </c>
      <c r="J338" s="123">
        <v>84.4</v>
      </c>
      <c r="K338" s="123" t="s">
        <v>130</v>
      </c>
      <c r="L338">
        <f t="shared" si="11"/>
        <v>-6</v>
      </c>
      <c r="M338">
        <v>-6</v>
      </c>
      <c r="O338">
        <v>-6</v>
      </c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</row>
    <row r="339" spans="1:41" ht="13.5" hidden="1">
      <c r="A339" s="123" t="s">
        <v>511</v>
      </c>
      <c r="B339" s="123">
        <v>19.9</v>
      </c>
      <c r="C339" s="123" t="s">
        <v>144</v>
      </c>
      <c r="D339" s="128" t="s">
        <v>129</v>
      </c>
      <c r="E339" s="123">
        <v>21310</v>
      </c>
      <c r="F339" s="123">
        <v>7162</v>
      </c>
      <c r="G339" s="128">
        <v>922</v>
      </c>
      <c r="H339" s="123" t="s">
        <v>130</v>
      </c>
      <c r="I339" s="123" t="s">
        <v>448</v>
      </c>
      <c r="J339" s="123">
        <v>118</v>
      </c>
      <c r="K339" s="123" t="s">
        <v>130</v>
      </c>
      <c r="L339">
        <f t="shared" si="11"/>
        <v>-22</v>
      </c>
      <c r="M339">
        <v>-22</v>
      </c>
      <c r="O339">
        <v>-22</v>
      </c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</row>
    <row r="340" spans="1:41" ht="13.5" hidden="1">
      <c r="A340" s="123" t="s">
        <v>512</v>
      </c>
      <c r="B340" s="123">
        <v>20</v>
      </c>
      <c r="C340" s="123" t="s">
        <v>144</v>
      </c>
      <c r="D340" s="128" t="s">
        <v>129</v>
      </c>
      <c r="E340" s="123">
        <v>21212</v>
      </c>
      <c r="F340" s="123">
        <v>7094</v>
      </c>
      <c r="G340" s="128">
        <v>889</v>
      </c>
      <c r="H340" s="123" t="s">
        <v>130</v>
      </c>
      <c r="I340" s="123" t="s">
        <v>446</v>
      </c>
      <c r="J340" s="123">
        <v>159</v>
      </c>
      <c r="K340" s="123" t="s">
        <v>130</v>
      </c>
      <c r="L340">
        <f t="shared" si="11"/>
        <v>-33</v>
      </c>
      <c r="M340">
        <v>-33</v>
      </c>
      <c r="O340">
        <v>-33</v>
      </c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</row>
    <row r="341" spans="1:41" ht="13.5" hidden="1">
      <c r="A341" s="123" t="s">
        <v>513</v>
      </c>
      <c r="B341" s="123">
        <v>20.2</v>
      </c>
      <c r="C341" s="123" t="s">
        <v>144</v>
      </c>
      <c r="D341" s="128" t="s">
        <v>129</v>
      </c>
      <c r="E341" s="123">
        <v>21067</v>
      </c>
      <c r="F341" s="123">
        <v>7027</v>
      </c>
      <c r="G341" s="128">
        <v>856</v>
      </c>
      <c r="H341" s="123" t="s">
        <v>130</v>
      </c>
      <c r="I341" s="123" t="s">
        <v>445</v>
      </c>
      <c r="J341" s="123">
        <v>171</v>
      </c>
      <c r="K341" s="123" t="s">
        <v>130</v>
      </c>
      <c r="L341">
        <f t="shared" si="11"/>
        <v>-33</v>
      </c>
      <c r="M341">
        <v>-33</v>
      </c>
      <c r="O341">
        <v>-33</v>
      </c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</row>
    <row r="342" spans="1:41" ht="13.5" hidden="1">
      <c r="A342" s="123" t="s">
        <v>514</v>
      </c>
      <c r="B342" s="123">
        <v>20.4</v>
      </c>
      <c r="C342" s="123" t="s">
        <v>144</v>
      </c>
      <c r="D342" s="128" t="s">
        <v>129</v>
      </c>
      <c r="E342" s="123">
        <v>20932</v>
      </c>
      <c r="F342" s="123">
        <v>6922</v>
      </c>
      <c r="G342" s="128">
        <v>795</v>
      </c>
      <c r="H342" s="123" t="s">
        <v>130</v>
      </c>
      <c r="I342" s="123" t="s">
        <v>446</v>
      </c>
      <c r="J342" s="123">
        <v>88.1</v>
      </c>
      <c r="K342" s="123" t="s">
        <v>130</v>
      </c>
      <c r="L342">
        <f t="shared" si="11"/>
        <v>-61</v>
      </c>
      <c r="M342">
        <v>-61</v>
      </c>
      <c r="O342">
        <v>-61</v>
      </c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</row>
    <row r="343" spans="1:41" ht="13.5" hidden="1">
      <c r="A343" s="123" t="s">
        <v>515</v>
      </c>
      <c r="B343" s="123">
        <v>20.4</v>
      </c>
      <c r="C343" s="123" t="s">
        <v>144</v>
      </c>
      <c r="D343" s="128" t="s">
        <v>129</v>
      </c>
      <c r="E343" s="123">
        <v>20852</v>
      </c>
      <c r="F343" s="123">
        <v>6884</v>
      </c>
      <c r="G343" s="128">
        <v>816</v>
      </c>
      <c r="H343" s="123" t="s">
        <v>130</v>
      </c>
      <c r="I343" s="123" t="s">
        <v>516</v>
      </c>
      <c r="J343" s="123">
        <v>114</v>
      </c>
      <c r="K343" s="123" t="s">
        <v>130</v>
      </c>
      <c r="L343">
        <f t="shared" si="11"/>
        <v>21</v>
      </c>
      <c r="M343">
        <v>21</v>
      </c>
      <c r="O343">
        <v>21</v>
      </c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</row>
    <row r="344" spans="1:41" ht="13.5" hidden="1">
      <c r="A344" s="123" t="s">
        <v>517</v>
      </c>
      <c r="B344" s="123">
        <v>20.6</v>
      </c>
      <c r="C344" s="123" t="s">
        <v>144</v>
      </c>
      <c r="D344" s="128" t="s">
        <v>129</v>
      </c>
      <c r="E344" s="123">
        <v>20740</v>
      </c>
      <c r="F344" s="123">
        <v>6862</v>
      </c>
      <c r="G344" s="128">
        <v>833</v>
      </c>
      <c r="H344" s="123" t="s">
        <v>130</v>
      </c>
      <c r="I344" s="123" t="s">
        <v>518</v>
      </c>
      <c r="J344" s="123">
        <v>178</v>
      </c>
      <c r="K344" s="123" t="s">
        <v>130</v>
      </c>
      <c r="L344">
        <f t="shared" si="11"/>
        <v>17</v>
      </c>
      <c r="M344">
        <v>17</v>
      </c>
      <c r="O344">
        <v>17</v>
      </c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</row>
    <row r="345" spans="1:41" ht="13.5" hidden="1">
      <c r="A345" s="123" t="s">
        <v>519</v>
      </c>
      <c r="B345" s="123">
        <v>20.7</v>
      </c>
      <c r="C345" s="123" t="s">
        <v>144</v>
      </c>
      <c r="D345" s="128" t="s">
        <v>129</v>
      </c>
      <c r="E345" s="123">
        <v>20565</v>
      </c>
      <c r="F345" s="123">
        <v>6824</v>
      </c>
      <c r="G345" s="128">
        <v>843</v>
      </c>
      <c r="H345" s="123" t="s">
        <v>130</v>
      </c>
      <c r="I345" s="123" t="s">
        <v>248</v>
      </c>
      <c r="J345" s="123">
        <v>87.5</v>
      </c>
      <c r="K345" s="123" t="s">
        <v>130</v>
      </c>
      <c r="L345">
        <f t="shared" si="11"/>
        <v>10</v>
      </c>
      <c r="M345">
        <v>10</v>
      </c>
      <c r="O345">
        <v>10</v>
      </c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</row>
    <row r="346" spans="1:41" ht="13.5" hidden="1">
      <c r="A346" s="123" t="s">
        <v>520</v>
      </c>
      <c r="B346" s="123">
        <v>20.8</v>
      </c>
      <c r="C346" s="123" t="s">
        <v>144</v>
      </c>
      <c r="D346" s="128" t="s">
        <v>129</v>
      </c>
      <c r="E346" s="123">
        <v>20647</v>
      </c>
      <c r="F346" s="123">
        <v>6794</v>
      </c>
      <c r="G346" s="128">
        <v>891</v>
      </c>
      <c r="H346" s="123" t="s">
        <v>130</v>
      </c>
      <c r="I346" s="123" t="s">
        <v>362</v>
      </c>
      <c r="J346" s="123">
        <v>93.2</v>
      </c>
      <c r="K346" s="123" t="s">
        <v>130</v>
      </c>
      <c r="L346">
        <f t="shared" si="11"/>
        <v>48</v>
      </c>
      <c r="M346">
        <v>48</v>
      </c>
      <c r="O346">
        <v>48</v>
      </c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</row>
    <row r="347" spans="1:41" ht="13.5" hidden="1">
      <c r="A347" s="123" t="s">
        <v>521</v>
      </c>
      <c r="B347" s="123">
        <v>20.9</v>
      </c>
      <c r="C347" s="123" t="s">
        <v>144</v>
      </c>
      <c r="D347" s="128" t="s">
        <v>129</v>
      </c>
      <c r="E347" s="123">
        <v>20660</v>
      </c>
      <c r="F347" s="123">
        <v>6702</v>
      </c>
      <c r="G347" s="128">
        <v>911</v>
      </c>
      <c r="H347" s="123" t="s">
        <v>130</v>
      </c>
      <c r="I347" s="123" t="s">
        <v>425</v>
      </c>
      <c r="J347" s="123">
        <v>179</v>
      </c>
      <c r="K347" s="123" t="s">
        <v>130</v>
      </c>
      <c r="L347">
        <f t="shared" si="11"/>
        <v>20</v>
      </c>
      <c r="M347">
        <v>20</v>
      </c>
      <c r="O347">
        <v>20</v>
      </c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</row>
    <row r="348" spans="1:41" s="132" customFormat="1" ht="13.5">
      <c r="A348" s="130" t="s">
        <v>522</v>
      </c>
      <c r="B348" s="130">
        <v>21.1</v>
      </c>
      <c r="C348" s="130" t="s">
        <v>144</v>
      </c>
      <c r="D348" s="131" t="s">
        <v>129</v>
      </c>
      <c r="E348" s="130">
        <v>20687</v>
      </c>
      <c r="F348" s="130">
        <v>6524</v>
      </c>
      <c r="G348" s="131">
        <v>955</v>
      </c>
      <c r="H348" s="130" t="s">
        <v>130</v>
      </c>
      <c r="I348" s="130" t="s">
        <v>413</v>
      </c>
      <c r="J348" s="130">
        <v>150</v>
      </c>
      <c r="K348" s="130" t="s">
        <v>130</v>
      </c>
      <c r="L348" s="132">
        <f t="shared" si="11"/>
        <v>44</v>
      </c>
      <c r="M348" s="132">
        <v>44</v>
      </c>
      <c r="N348" s="132">
        <f>SUM(M336:M342)</f>
        <v>-175</v>
      </c>
      <c r="O348" s="132">
        <v>44</v>
      </c>
      <c r="P348" s="132">
        <f>SUM(O343:O348)</f>
        <v>160</v>
      </c>
      <c r="Q348" s="133" t="s">
        <v>523</v>
      </c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</row>
    <row r="349" spans="1:41" ht="13.5" hidden="1">
      <c r="A349" s="123" t="s">
        <v>524</v>
      </c>
      <c r="B349" s="123">
        <v>21.3</v>
      </c>
      <c r="C349" s="123" t="s">
        <v>144</v>
      </c>
      <c r="D349" s="128" t="s">
        <v>129</v>
      </c>
      <c r="E349" s="123">
        <v>20537</v>
      </c>
      <c r="F349" s="123">
        <v>6519</v>
      </c>
      <c r="G349" s="128">
        <v>897</v>
      </c>
      <c r="H349" s="123" t="s">
        <v>130</v>
      </c>
      <c r="I349" s="123" t="s">
        <v>216</v>
      </c>
      <c r="J349" s="123">
        <v>112</v>
      </c>
      <c r="K349" s="123" t="s">
        <v>130</v>
      </c>
      <c r="L349">
        <f t="shared" si="11"/>
        <v>-58</v>
      </c>
      <c r="M349">
        <v>-58</v>
      </c>
      <c r="O349">
        <v>-58</v>
      </c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</row>
    <row r="350" spans="1:41" ht="13.5" hidden="1">
      <c r="A350" s="123" t="s">
        <v>525</v>
      </c>
      <c r="B350" s="123">
        <v>21.4</v>
      </c>
      <c r="C350" s="123" t="s">
        <v>144</v>
      </c>
      <c r="D350" s="128" t="s">
        <v>129</v>
      </c>
      <c r="E350" s="123">
        <v>20442</v>
      </c>
      <c r="F350" s="123">
        <v>6579</v>
      </c>
      <c r="G350" s="128">
        <v>843</v>
      </c>
      <c r="H350" s="123" t="s">
        <v>130</v>
      </c>
      <c r="I350" s="123" t="s">
        <v>408</v>
      </c>
      <c r="J350" s="123">
        <v>274</v>
      </c>
      <c r="K350" s="123" t="s">
        <v>130</v>
      </c>
      <c r="L350">
        <f t="shared" si="11"/>
        <v>-54</v>
      </c>
      <c r="M350">
        <v>-54</v>
      </c>
      <c r="O350">
        <v>-54</v>
      </c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</row>
    <row r="351" spans="1:41" ht="13.5" hidden="1">
      <c r="A351" s="123" t="s">
        <v>526</v>
      </c>
      <c r="B351" s="123">
        <v>21.6</v>
      </c>
      <c r="C351" s="123" t="s">
        <v>144</v>
      </c>
      <c r="D351" s="128" t="s">
        <v>129</v>
      </c>
      <c r="E351" s="123">
        <v>20177</v>
      </c>
      <c r="F351" s="123">
        <v>6654</v>
      </c>
      <c r="G351" s="128">
        <v>721</v>
      </c>
      <c r="H351" s="123" t="s">
        <v>130</v>
      </c>
      <c r="I351" s="123" t="s">
        <v>527</v>
      </c>
      <c r="J351" s="123">
        <v>140</v>
      </c>
      <c r="K351" s="123" t="s">
        <v>130</v>
      </c>
      <c r="L351">
        <f t="shared" si="11"/>
        <v>-122</v>
      </c>
      <c r="M351">
        <v>-122</v>
      </c>
      <c r="O351">
        <v>-122</v>
      </c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</row>
    <row r="352" spans="1:41" ht="13.5" hidden="1">
      <c r="A352" s="123" t="s">
        <v>528</v>
      </c>
      <c r="B352" s="123">
        <v>21.8</v>
      </c>
      <c r="C352" s="123" t="s">
        <v>144</v>
      </c>
      <c r="D352" s="128" t="s">
        <v>129</v>
      </c>
      <c r="E352" s="123">
        <v>20042</v>
      </c>
      <c r="F352" s="123">
        <v>6614</v>
      </c>
      <c r="G352" s="128">
        <v>665</v>
      </c>
      <c r="H352" s="123" t="s">
        <v>130</v>
      </c>
      <c r="I352" s="123" t="s">
        <v>458</v>
      </c>
      <c r="J352" s="123">
        <v>70.5</v>
      </c>
      <c r="K352" s="123" t="s">
        <v>130</v>
      </c>
      <c r="L352">
        <f t="shared" si="11"/>
        <v>-56</v>
      </c>
      <c r="M352">
        <v>-56</v>
      </c>
      <c r="O352">
        <v>-56</v>
      </c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</row>
    <row r="353" spans="1:41" ht="13.5" hidden="1">
      <c r="A353" s="123" t="s">
        <v>529</v>
      </c>
      <c r="B353" s="123">
        <v>21.8</v>
      </c>
      <c r="C353" s="123" t="s">
        <v>144</v>
      </c>
      <c r="D353" s="128" t="s">
        <v>129</v>
      </c>
      <c r="E353" s="123">
        <v>19992</v>
      </c>
      <c r="F353" s="123">
        <v>6664</v>
      </c>
      <c r="G353" s="128">
        <v>651</v>
      </c>
      <c r="H353" s="123" t="s">
        <v>130</v>
      </c>
      <c r="I353" s="123" t="s">
        <v>420</v>
      </c>
      <c r="J353" s="123">
        <v>294</v>
      </c>
      <c r="K353" s="123" t="s">
        <v>130</v>
      </c>
      <c r="L353">
        <f t="shared" si="11"/>
        <v>-14</v>
      </c>
      <c r="M353">
        <v>-14</v>
      </c>
      <c r="O353">
        <v>-14</v>
      </c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</row>
    <row r="354" spans="1:41" ht="13.5" hidden="1">
      <c r="A354" s="123" t="s">
        <v>530</v>
      </c>
      <c r="B354" s="123">
        <v>22.1</v>
      </c>
      <c r="C354" s="123" t="s">
        <v>144</v>
      </c>
      <c r="D354" s="128" t="s">
        <v>129</v>
      </c>
      <c r="E354" s="123">
        <v>19697</v>
      </c>
      <c r="F354" s="123">
        <v>6659</v>
      </c>
      <c r="G354" s="128">
        <v>580</v>
      </c>
      <c r="H354" s="123" t="s">
        <v>130</v>
      </c>
      <c r="I354" s="123" t="s">
        <v>456</v>
      </c>
      <c r="J354" s="123">
        <v>257</v>
      </c>
      <c r="K354" s="123" t="s">
        <v>130</v>
      </c>
      <c r="L354">
        <f t="shared" si="11"/>
        <v>-71</v>
      </c>
      <c r="M354">
        <v>-71</v>
      </c>
      <c r="O354">
        <v>-71</v>
      </c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</row>
    <row r="355" spans="1:41" ht="13.5" hidden="1">
      <c r="A355" s="123" t="s">
        <v>531</v>
      </c>
      <c r="B355" s="123">
        <v>22.4</v>
      </c>
      <c r="C355" s="123" t="s">
        <v>144</v>
      </c>
      <c r="D355" s="128" t="s">
        <v>129</v>
      </c>
      <c r="E355" s="123">
        <v>19447</v>
      </c>
      <c r="F355" s="123">
        <v>6725</v>
      </c>
      <c r="G355" s="128">
        <v>536</v>
      </c>
      <c r="H355" s="123" t="s">
        <v>130</v>
      </c>
      <c r="I355" s="123" t="s">
        <v>171</v>
      </c>
      <c r="J355" s="123">
        <v>168</v>
      </c>
      <c r="K355" s="123" t="s">
        <v>130</v>
      </c>
      <c r="L355">
        <f t="shared" si="11"/>
        <v>-44</v>
      </c>
      <c r="M355">
        <v>-44</v>
      </c>
      <c r="O355">
        <v>-44</v>
      </c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</row>
    <row r="356" spans="1:41" ht="13.5" hidden="1">
      <c r="A356" s="123" t="s">
        <v>532</v>
      </c>
      <c r="B356" s="123">
        <v>22.6</v>
      </c>
      <c r="C356" s="123" t="s">
        <v>144</v>
      </c>
      <c r="D356" s="128" t="s">
        <v>129</v>
      </c>
      <c r="E356" s="123">
        <v>19347</v>
      </c>
      <c r="F356" s="123">
        <v>6860</v>
      </c>
      <c r="G356" s="128">
        <v>458</v>
      </c>
      <c r="H356" s="123" t="s">
        <v>130</v>
      </c>
      <c r="I356" s="123" t="s">
        <v>203</v>
      </c>
      <c r="J356" s="123">
        <v>339</v>
      </c>
      <c r="K356" s="123" t="s">
        <v>130</v>
      </c>
      <c r="L356">
        <f t="shared" si="11"/>
        <v>-78</v>
      </c>
      <c r="M356">
        <v>-78</v>
      </c>
      <c r="O356">
        <v>-78</v>
      </c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</row>
    <row r="357" spans="1:41" ht="13.5" hidden="1">
      <c r="A357" s="123" t="s">
        <v>533</v>
      </c>
      <c r="B357" s="123">
        <v>22.9</v>
      </c>
      <c r="C357" s="123" t="s">
        <v>144</v>
      </c>
      <c r="D357" s="128" t="s">
        <v>129</v>
      </c>
      <c r="E357" s="123">
        <v>19072</v>
      </c>
      <c r="F357" s="123">
        <v>7060</v>
      </c>
      <c r="G357" s="128">
        <v>260</v>
      </c>
      <c r="H357" s="123" t="s">
        <v>130</v>
      </c>
      <c r="I357" s="123" t="s">
        <v>534</v>
      </c>
      <c r="J357" s="123">
        <v>215</v>
      </c>
      <c r="K357" s="123" t="s">
        <v>130</v>
      </c>
      <c r="L357">
        <f t="shared" si="11"/>
        <v>-198</v>
      </c>
      <c r="M357">
        <v>-198</v>
      </c>
      <c r="O357">
        <v>-198</v>
      </c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</row>
    <row r="358" spans="1:41" ht="13.5" hidden="1">
      <c r="A358" s="123" t="s">
        <v>535</v>
      </c>
      <c r="B358" s="123">
        <v>23.1</v>
      </c>
      <c r="C358" s="123" t="s">
        <v>144</v>
      </c>
      <c r="D358" s="128" t="s">
        <v>129</v>
      </c>
      <c r="E358" s="123">
        <v>18917</v>
      </c>
      <c r="F358" s="123">
        <v>7210</v>
      </c>
      <c r="G358" s="128">
        <v>168</v>
      </c>
      <c r="H358" s="123" t="s">
        <v>130</v>
      </c>
      <c r="I358" s="123" t="s">
        <v>403</v>
      </c>
      <c r="J358" s="123">
        <v>269</v>
      </c>
      <c r="K358" s="123" t="s">
        <v>130</v>
      </c>
      <c r="L358">
        <f t="shared" si="11"/>
        <v>-92</v>
      </c>
      <c r="M358">
        <v>-92</v>
      </c>
      <c r="O358">
        <v>-92</v>
      </c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</row>
    <row r="359" spans="1:41" ht="13.5" hidden="1">
      <c r="A359" s="123" t="s">
        <v>536</v>
      </c>
      <c r="B359" s="123">
        <v>23.4</v>
      </c>
      <c r="C359" s="123" t="s">
        <v>144</v>
      </c>
      <c r="D359" s="128" t="s">
        <v>129</v>
      </c>
      <c r="E359" s="123">
        <v>18647</v>
      </c>
      <c r="F359" s="123">
        <v>7225</v>
      </c>
      <c r="G359" s="128">
        <v>115</v>
      </c>
      <c r="H359" s="123" t="s">
        <v>130</v>
      </c>
      <c r="I359" s="123" t="s">
        <v>537</v>
      </c>
      <c r="J359" s="123">
        <v>259</v>
      </c>
      <c r="K359" s="123" t="s">
        <v>130</v>
      </c>
      <c r="L359">
        <f t="shared" si="11"/>
        <v>-53</v>
      </c>
      <c r="M359">
        <v>-53</v>
      </c>
      <c r="O359">
        <v>-53</v>
      </c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</row>
    <row r="360" spans="1:41" ht="13.5" hidden="1">
      <c r="A360" s="123" t="s">
        <v>538</v>
      </c>
      <c r="B360" s="123">
        <v>23.6</v>
      </c>
      <c r="C360" s="123" t="s">
        <v>144</v>
      </c>
      <c r="D360" s="128" t="s">
        <v>129</v>
      </c>
      <c r="E360" s="123">
        <v>18417</v>
      </c>
      <c r="F360" s="123">
        <v>7345</v>
      </c>
      <c r="G360" s="128">
        <v>80</v>
      </c>
      <c r="H360" s="123" t="s">
        <v>130</v>
      </c>
      <c r="I360" s="123" t="s">
        <v>539</v>
      </c>
      <c r="J360" s="123">
        <v>165</v>
      </c>
      <c r="K360" s="123" t="s">
        <v>130</v>
      </c>
      <c r="L360">
        <f t="shared" si="11"/>
        <v>-35</v>
      </c>
      <c r="M360">
        <v>-35</v>
      </c>
      <c r="O360">
        <v>-35</v>
      </c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</row>
    <row r="361" spans="1:41" ht="13.5" hidden="1">
      <c r="A361" s="123" t="s">
        <v>540</v>
      </c>
      <c r="B361" s="123">
        <v>23.8</v>
      </c>
      <c r="C361" s="123" t="s">
        <v>144</v>
      </c>
      <c r="D361" s="128" t="s">
        <v>129</v>
      </c>
      <c r="E361" s="123">
        <v>18272</v>
      </c>
      <c r="F361" s="123">
        <v>7425</v>
      </c>
      <c r="G361" s="128">
        <v>70</v>
      </c>
      <c r="H361" s="123" t="s">
        <v>130</v>
      </c>
      <c r="I361" s="123" t="s">
        <v>506</v>
      </c>
      <c r="J361" s="123">
        <v>215</v>
      </c>
      <c r="K361" s="123" t="s">
        <v>130</v>
      </c>
      <c r="L361">
        <f t="shared" si="11"/>
        <v>-10</v>
      </c>
      <c r="M361">
        <v>-10</v>
      </c>
      <c r="O361">
        <v>-10</v>
      </c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</row>
    <row r="362" spans="1:41" ht="13.5" hidden="1">
      <c r="A362" s="123" t="s">
        <v>541</v>
      </c>
      <c r="B362" s="123">
        <v>24</v>
      </c>
      <c r="C362" s="123" t="s">
        <v>144</v>
      </c>
      <c r="D362" s="128" t="s">
        <v>129</v>
      </c>
      <c r="E362" s="123">
        <v>18127</v>
      </c>
      <c r="F362" s="123">
        <v>7585</v>
      </c>
      <c r="G362" s="128">
        <v>67</v>
      </c>
      <c r="H362" s="123" t="s">
        <v>130</v>
      </c>
      <c r="I362" s="123" t="s">
        <v>489</v>
      </c>
      <c r="J362" s="123">
        <v>92</v>
      </c>
      <c r="K362" s="123" t="s">
        <v>130</v>
      </c>
      <c r="L362">
        <f t="shared" si="11"/>
        <v>-3</v>
      </c>
      <c r="M362">
        <v>-3</v>
      </c>
      <c r="O362">
        <v>-3</v>
      </c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</row>
    <row r="363" spans="1:41" s="125" customFormat="1" ht="13.5">
      <c r="A363" s="124" t="s">
        <v>542</v>
      </c>
      <c r="B363" s="124">
        <v>24.1</v>
      </c>
      <c r="C363" s="124" t="s">
        <v>144</v>
      </c>
      <c r="D363" s="126" t="s">
        <v>129</v>
      </c>
      <c r="E363" s="124">
        <v>18067</v>
      </c>
      <c r="F363" s="124">
        <v>7655</v>
      </c>
      <c r="G363" s="126">
        <v>75</v>
      </c>
      <c r="H363" s="124" t="s">
        <v>130</v>
      </c>
      <c r="L363" s="125">
        <f t="shared" si="11"/>
        <v>8</v>
      </c>
      <c r="M363" s="125">
        <v>8</v>
      </c>
      <c r="N363" s="125">
        <f>SUM(M349:M362)</f>
        <v>-888</v>
      </c>
      <c r="O363" s="125">
        <v>8</v>
      </c>
      <c r="P363" s="125">
        <v>0</v>
      </c>
      <c r="Q363" s="127" t="s">
        <v>543</v>
      </c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</row>
    <row r="364" spans="2:41" s="134" customFormat="1" ht="12.75">
      <c r="B364" s="134" t="s">
        <v>402</v>
      </c>
      <c r="D364" s="135"/>
      <c r="G364" s="135"/>
      <c r="L364" s="134">
        <f t="shared" si="11"/>
        <v>-75</v>
      </c>
      <c r="M364" s="134">
        <v>-75</v>
      </c>
      <c r="N364" s="134">
        <f>N363+N348+N335+N328+N321+N312+N300+N291+N281+N259+N254+N249+N241+N236+N224</f>
        <v>-2016</v>
      </c>
      <c r="O364" s="134">
        <f>O363+O348+O335+O328+O321+O312+O300+O291+O281+O259+O254+O249+O241+O236+O224</f>
        <v>180</v>
      </c>
      <c r="P364" s="134">
        <f>P363+P348+P335+P328+P321+P312+P300+P291+P281+P259+P254+P249+P241+P236+P224+P211</f>
        <v>1848</v>
      </c>
      <c r="Q364" s="135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</row>
    <row r="365" spans="12:41" ht="12.75" hidden="1">
      <c r="L365">
        <f t="shared" si="11"/>
        <v>0</v>
      </c>
      <c r="M365">
        <v>0</v>
      </c>
      <c r="O365">
        <v>0</v>
      </c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</row>
    <row r="366" spans="2:41" ht="36" customHeight="1">
      <c r="B366" s="121" t="s">
        <v>544</v>
      </c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</row>
    <row r="367" spans="19:41" ht="12.75" hidden="1"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</row>
    <row r="368" spans="1:41" ht="13.5" hidden="1">
      <c r="A368" s="123" t="s">
        <v>137</v>
      </c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</row>
    <row r="369" spans="1:41" ht="13.5" hidden="1">
      <c r="A369" s="123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</row>
    <row r="370" spans="1:41" ht="13.5" hidden="1">
      <c r="A370" s="123" t="s">
        <v>142</v>
      </c>
      <c r="B370" s="123" t="s">
        <v>143</v>
      </c>
      <c r="C370" s="123">
        <v>16.4</v>
      </c>
      <c r="D370" s="128" t="s">
        <v>144</v>
      </c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</row>
    <row r="371" spans="1:41" ht="13.5" hidden="1">
      <c r="A371" s="123" t="s">
        <v>147</v>
      </c>
      <c r="B371" s="123" t="s">
        <v>148</v>
      </c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</row>
    <row r="372" spans="1:41" ht="13.5" hidden="1">
      <c r="A372" s="123" t="s">
        <v>142</v>
      </c>
      <c r="B372" s="123" t="s">
        <v>151</v>
      </c>
      <c r="C372" s="123">
        <v>1981</v>
      </c>
      <c r="D372" s="128" t="s">
        <v>130</v>
      </c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</row>
    <row r="373" spans="1:41" ht="13.5" hidden="1">
      <c r="A373" s="123" t="s">
        <v>142</v>
      </c>
      <c r="B373" s="123" t="s">
        <v>154</v>
      </c>
      <c r="C373" s="123">
        <v>1702</v>
      </c>
      <c r="D373" s="128" t="s">
        <v>130</v>
      </c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</row>
    <row r="374" spans="1:41" ht="13.5" hidden="1">
      <c r="A374" s="123" t="s">
        <v>157</v>
      </c>
      <c r="B374" s="123" t="s">
        <v>158</v>
      </c>
      <c r="C374" s="129">
        <v>0.18611111111111112</v>
      </c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</row>
    <row r="375" spans="1:41" ht="13.5" hidden="1">
      <c r="A375" s="123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</row>
    <row r="376" spans="1:41" ht="13.5" hidden="1">
      <c r="A376" s="123" t="s">
        <v>121</v>
      </c>
      <c r="B376" s="123" t="s">
        <v>317</v>
      </c>
      <c r="C376" s="123" t="s">
        <v>122</v>
      </c>
      <c r="D376" s="128" t="s">
        <v>123</v>
      </c>
      <c r="E376" s="123" t="s">
        <v>124</v>
      </c>
      <c r="F376" s="123" t="s">
        <v>125</v>
      </c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</row>
    <row r="377" spans="1:41" ht="13.5" hidden="1">
      <c r="A377" s="123" t="s">
        <v>128</v>
      </c>
      <c r="B377" s="123">
        <v>0</v>
      </c>
      <c r="D377" s="128" t="s">
        <v>129</v>
      </c>
      <c r="E377" s="123">
        <v>18047</v>
      </c>
      <c r="F377" s="123">
        <v>7660</v>
      </c>
      <c r="G377" s="128">
        <v>80</v>
      </c>
      <c r="H377" s="123" t="s">
        <v>130</v>
      </c>
      <c r="I377" s="123" t="s">
        <v>534</v>
      </c>
      <c r="J377" s="123">
        <v>321</v>
      </c>
      <c r="K377" s="123" t="s">
        <v>130</v>
      </c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</row>
    <row r="378" spans="1:41" ht="13.5" hidden="1">
      <c r="A378" s="123" t="s">
        <v>133</v>
      </c>
      <c r="B378" s="123">
        <v>321</v>
      </c>
      <c r="C378" s="123" t="s">
        <v>130</v>
      </c>
      <c r="D378" s="128" t="s">
        <v>129</v>
      </c>
      <c r="E378" s="123">
        <v>17817</v>
      </c>
      <c r="F378" s="123">
        <v>7885</v>
      </c>
      <c r="G378" s="128">
        <v>244</v>
      </c>
      <c r="H378" s="123" t="s">
        <v>130</v>
      </c>
      <c r="I378" s="123" t="s">
        <v>439</v>
      </c>
      <c r="J378" s="123">
        <v>214</v>
      </c>
      <c r="K378" s="123" t="s">
        <v>130</v>
      </c>
      <c r="L378">
        <f aca="true" t="shared" si="12" ref="L378:L409">G378-G377</f>
        <v>164</v>
      </c>
      <c r="M378">
        <v>164</v>
      </c>
      <c r="O378">
        <v>164</v>
      </c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</row>
    <row r="379" spans="1:41" ht="13.5" hidden="1">
      <c r="A379" s="123" t="s">
        <v>135</v>
      </c>
      <c r="B379" s="123">
        <v>534</v>
      </c>
      <c r="C379" s="123" t="s">
        <v>130</v>
      </c>
      <c r="D379" s="128" t="s">
        <v>129</v>
      </c>
      <c r="E379" s="123">
        <v>17687</v>
      </c>
      <c r="F379" s="123">
        <v>8055</v>
      </c>
      <c r="G379" s="128">
        <v>379</v>
      </c>
      <c r="H379" s="123" t="s">
        <v>130</v>
      </c>
      <c r="I379" s="123" t="s">
        <v>136</v>
      </c>
      <c r="J379" s="123">
        <v>162</v>
      </c>
      <c r="K379" s="123" t="s">
        <v>130</v>
      </c>
      <c r="L379">
        <f t="shared" si="12"/>
        <v>135</v>
      </c>
      <c r="M379">
        <v>135</v>
      </c>
      <c r="O379">
        <v>135</v>
      </c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</row>
    <row r="380" spans="1:41" ht="13.5" hidden="1">
      <c r="A380" s="123" t="s">
        <v>138</v>
      </c>
      <c r="B380" s="123">
        <v>696</v>
      </c>
      <c r="C380" s="123" t="s">
        <v>130</v>
      </c>
      <c r="D380" s="128" t="s">
        <v>129</v>
      </c>
      <c r="E380" s="123">
        <v>17552</v>
      </c>
      <c r="F380" s="123">
        <v>8145</v>
      </c>
      <c r="G380" s="128">
        <v>461</v>
      </c>
      <c r="H380" s="123" t="s">
        <v>130</v>
      </c>
      <c r="I380" s="123" t="s">
        <v>545</v>
      </c>
      <c r="J380" s="123">
        <v>199</v>
      </c>
      <c r="K380" s="123" t="s">
        <v>130</v>
      </c>
      <c r="L380">
        <f t="shared" si="12"/>
        <v>82</v>
      </c>
      <c r="M380">
        <v>82</v>
      </c>
      <c r="O380">
        <v>82</v>
      </c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</row>
    <row r="381" spans="1:41" ht="13.5" hidden="1">
      <c r="A381" s="123" t="s">
        <v>140</v>
      </c>
      <c r="B381" s="123">
        <v>895</v>
      </c>
      <c r="C381" s="123" t="s">
        <v>130</v>
      </c>
      <c r="D381" s="128" t="s">
        <v>129</v>
      </c>
      <c r="E381" s="123">
        <v>17397</v>
      </c>
      <c r="F381" s="123">
        <v>8270</v>
      </c>
      <c r="G381" s="128">
        <v>574</v>
      </c>
      <c r="H381" s="123" t="s">
        <v>130</v>
      </c>
      <c r="I381" s="123" t="s">
        <v>539</v>
      </c>
      <c r="J381" s="123">
        <v>147</v>
      </c>
      <c r="K381" s="123" t="s">
        <v>130</v>
      </c>
      <c r="L381">
        <f t="shared" si="12"/>
        <v>113</v>
      </c>
      <c r="M381">
        <v>113</v>
      </c>
      <c r="O381">
        <v>113</v>
      </c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</row>
    <row r="382" spans="1:41" ht="13.5" hidden="1">
      <c r="A382" s="123" t="s">
        <v>145</v>
      </c>
      <c r="B382" s="123">
        <v>1.04</v>
      </c>
      <c r="C382" s="123" t="s">
        <v>144</v>
      </c>
      <c r="D382" s="128" t="s">
        <v>129</v>
      </c>
      <c r="E382" s="123">
        <v>17267</v>
      </c>
      <c r="F382" s="123">
        <v>8340</v>
      </c>
      <c r="G382" s="128">
        <v>598</v>
      </c>
      <c r="H382" s="123" t="s">
        <v>130</v>
      </c>
      <c r="I382" s="123" t="s">
        <v>546</v>
      </c>
      <c r="J382" s="123">
        <v>217</v>
      </c>
      <c r="K382" s="123" t="s">
        <v>130</v>
      </c>
      <c r="L382">
        <f t="shared" si="12"/>
        <v>24</v>
      </c>
      <c r="M382">
        <v>24</v>
      </c>
      <c r="O382">
        <v>24</v>
      </c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</row>
    <row r="383" spans="1:41" s="132" customFormat="1" ht="13.5">
      <c r="A383" s="130" t="s">
        <v>149</v>
      </c>
      <c r="B383" s="130">
        <v>1.26</v>
      </c>
      <c r="C383" s="130" t="s">
        <v>144</v>
      </c>
      <c r="D383" s="131" t="s">
        <v>129</v>
      </c>
      <c r="E383" s="130">
        <v>17372</v>
      </c>
      <c r="F383" s="130">
        <v>8530</v>
      </c>
      <c r="G383" s="131">
        <v>612</v>
      </c>
      <c r="H383" s="130" t="s">
        <v>130</v>
      </c>
      <c r="I383" s="130" t="s">
        <v>462</v>
      </c>
      <c r="J383" s="130">
        <v>151</v>
      </c>
      <c r="K383" s="130" t="s">
        <v>130</v>
      </c>
      <c r="L383" s="132">
        <f t="shared" si="12"/>
        <v>14</v>
      </c>
      <c r="M383" s="132">
        <v>14</v>
      </c>
      <c r="N383" s="132">
        <v>0</v>
      </c>
      <c r="O383" s="132">
        <v>14</v>
      </c>
      <c r="P383" s="132">
        <f>SUM(O378:O383)</f>
        <v>532</v>
      </c>
      <c r="Q383" s="133" t="s">
        <v>547</v>
      </c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</row>
    <row r="384" spans="1:41" ht="13.5" hidden="1">
      <c r="A384" s="123" t="s">
        <v>152</v>
      </c>
      <c r="B384" s="123">
        <v>1.41</v>
      </c>
      <c r="C384" s="123" t="s">
        <v>144</v>
      </c>
      <c r="D384" s="128" t="s">
        <v>129</v>
      </c>
      <c r="E384" s="123">
        <v>17357</v>
      </c>
      <c r="F384" s="123">
        <v>8680</v>
      </c>
      <c r="G384" s="128">
        <v>585</v>
      </c>
      <c r="H384" s="123" t="s">
        <v>130</v>
      </c>
      <c r="I384" s="123" t="s">
        <v>548</v>
      </c>
      <c r="J384" s="123">
        <v>163</v>
      </c>
      <c r="K384" s="123" t="s">
        <v>130</v>
      </c>
      <c r="L384">
        <f t="shared" si="12"/>
        <v>-27</v>
      </c>
      <c r="M384">
        <v>-27</v>
      </c>
      <c r="O384">
        <v>-27</v>
      </c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</row>
    <row r="385" spans="1:41" ht="13.5" hidden="1">
      <c r="A385" s="123" t="s">
        <v>155</v>
      </c>
      <c r="B385" s="123">
        <v>1.57</v>
      </c>
      <c r="C385" s="123" t="s">
        <v>144</v>
      </c>
      <c r="D385" s="128" t="s">
        <v>129</v>
      </c>
      <c r="E385" s="123">
        <v>17387</v>
      </c>
      <c r="F385" s="123">
        <v>8840</v>
      </c>
      <c r="G385" s="128">
        <v>553</v>
      </c>
      <c r="H385" s="123" t="s">
        <v>130</v>
      </c>
      <c r="I385" s="123" t="s">
        <v>451</v>
      </c>
      <c r="J385" s="123">
        <v>190</v>
      </c>
      <c r="K385" s="123" t="s">
        <v>130</v>
      </c>
      <c r="L385">
        <f t="shared" si="12"/>
        <v>-32</v>
      </c>
      <c r="M385">
        <v>-32</v>
      </c>
      <c r="O385">
        <v>-32</v>
      </c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</row>
    <row r="386" spans="1:41" ht="13.5" hidden="1">
      <c r="A386" s="123" t="s">
        <v>159</v>
      </c>
      <c r="B386" s="123">
        <v>1.76</v>
      </c>
      <c r="C386" s="123" t="s">
        <v>144</v>
      </c>
      <c r="D386" s="128" t="s">
        <v>129</v>
      </c>
      <c r="E386" s="123">
        <v>17377</v>
      </c>
      <c r="F386" s="123">
        <v>9030</v>
      </c>
      <c r="G386" s="128">
        <v>494</v>
      </c>
      <c r="H386" s="123" t="s">
        <v>130</v>
      </c>
      <c r="I386" s="123" t="s">
        <v>146</v>
      </c>
      <c r="J386" s="123">
        <v>220</v>
      </c>
      <c r="K386" s="123" t="s">
        <v>130</v>
      </c>
      <c r="L386">
        <f t="shared" si="12"/>
        <v>-59</v>
      </c>
      <c r="M386">
        <v>-59</v>
      </c>
      <c r="O386">
        <v>-59</v>
      </c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</row>
    <row r="387" spans="1:41" ht="13.5" hidden="1">
      <c r="A387" s="123" t="s">
        <v>161</v>
      </c>
      <c r="B387" s="123">
        <v>1.98</v>
      </c>
      <c r="C387" s="123" t="s">
        <v>144</v>
      </c>
      <c r="D387" s="128" t="s">
        <v>129</v>
      </c>
      <c r="E387" s="123">
        <v>17377</v>
      </c>
      <c r="F387" s="123">
        <v>9250</v>
      </c>
      <c r="G387" s="128">
        <v>458</v>
      </c>
      <c r="H387" s="123" t="s">
        <v>130</v>
      </c>
      <c r="I387" s="123" t="s">
        <v>549</v>
      </c>
      <c r="J387" s="123">
        <v>148</v>
      </c>
      <c r="K387" s="123" t="s">
        <v>130</v>
      </c>
      <c r="L387">
        <f t="shared" si="12"/>
        <v>-36</v>
      </c>
      <c r="M387">
        <v>-36</v>
      </c>
      <c r="O387">
        <v>-36</v>
      </c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</row>
    <row r="388" spans="1:41" ht="13.5" hidden="1">
      <c r="A388" s="123" t="s">
        <v>163</v>
      </c>
      <c r="B388" s="123">
        <v>2.13</v>
      </c>
      <c r="C388" s="123" t="s">
        <v>144</v>
      </c>
      <c r="D388" s="128" t="s">
        <v>129</v>
      </c>
      <c r="E388" s="123">
        <v>17427</v>
      </c>
      <c r="F388" s="123">
        <v>9390</v>
      </c>
      <c r="G388" s="128">
        <v>469</v>
      </c>
      <c r="H388" s="123" t="s">
        <v>130</v>
      </c>
      <c r="I388" s="123" t="s">
        <v>550</v>
      </c>
      <c r="J388" s="123">
        <v>220</v>
      </c>
      <c r="K388" s="123" t="s">
        <v>130</v>
      </c>
      <c r="L388">
        <f t="shared" si="12"/>
        <v>11</v>
      </c>
      <c r="M388">
        <v>11</v>
      </c>
      <c r="O388">
        <v>11</v>
      </c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</row>
    <row r="389" spans="1:41" ht="13.5" hidden="1">
      <c r="A389" s="123" t="s">
        <v>165</v>
      </c>
      <c r="B389" s="123">
        <v>2.35</v>
      </c>
      <c r="C389" s="123" t="s">
        <v>144</v>
      </c>
      <c r="D389" s="128" t="s">
        <v>129</v>
      </c>
      <c r="E389" s="123">
        <v>17432</v>
      </c>
      <c r="F389" s="123">
        <v>9610</v>
      </c>
      <c r="G389" s="128">
        <v>484</v>
      </c>
      <c r="H389" s="123" t="s">
        <v>130</v>
      </c>
      <c r="I389" s="123" t="s">
        <v>459</v>
      </c>
      <c r="J389" s="123">
        <v>129</v>
      </c>
      <c r="K389" s="123" t="s">
        <v>130</v>
      </c>
      <c r="L389">
        <f t="shared" si="12"/>
        <v>15</v>
      </c>
      <c r="M389">
        <v>15</v>
      </c>
      <c r="O389">
        <v>15</v>
      </c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</row>
    <row r="390" spans="1:41" ht="13.5" hidden="1">
      <c r="A390" s="123" t="s">
        <v>166</v>
      </c>
      <c r="B390" s="123">
        <v>2.48</v>
      </c>
      <c r="C390" s="123" t="s">
        <v>144</v>
      </c>
      <c r="D390" s="128" t="s">
        <v>129</v>
      </c>
      <c r="E390" s="123">
        <v>17327</v>
      </c>
      <c r="F390" s="123">
        <v>9685</v>
      </c>
      <c r="G390" s="128">
        <v>501</v>
      </c>
      <c r="H390" s="123" t="s">
        <v>130</v>
      </c>
      <c r="I390" s="123" t="s">
        <v>433</v>
      </c>
      <c r="J390" s="123">
        <v>217</v>
      </c>
      <c r="K390" s="123" t="s">
        <v>130</v>
      </c>
      <c r="L390">
        <f t="shared" si="12"/>
        <v>17</v>
      </c>
      <c r="M390">
        <v>17</v>
      </c>
      <c r="O390">
        <v>17</v>
      </c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</row>
    <row r="391" spans="1:41" ht="13.5" hidden="1">
      <c r="A391" s="123" t="s">
        <v>168</v>
      </c>
      <c r="B391" s="123">
        <v>2.7</v>
      </c>
      <c r="C391" s="123" t="s">
        <v>144</v>
      </c>
      <c r="D391" s="128" t="s">
        <v>129</v>
      </c>
      <c r="E391" s="123">
        <v>17112</v>
      </c>
      <c r="F391" s="123">
        <v>9720</v>
      </c>
      <c r="G391" s="128">
        <v>575</v>
      </c>
      <c r="H391" s="123" t="s">
        <v>130</v>
      </c>
      <c r="I391" s="123" t="s">
        <v>551</v>
      </c>
      <c r="J391" s="123">
        <v>156</v>
      </c>
      <c r="K391" s="123" t="s">
        <v>130</v>
      </c>
      <c r="L391">
        <f t="shared" si="12"/>
        <v>74</v>
      </c>
      <c r="M391">
        <v>74</v>
      </c>
      <c r="O391">
        <v>74</v>
      </c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</row>
    <row r="392" spans="1:41" ht="13.5" hidden="1">
      <c r="A392" s="123" t="s">
        <v>170</v>
      </c>
      <c r="B392" s="123">
        <v>2.85</v>
      </c>
      <c r="C392" s="123" t="s">
        <v>144</v>
      </c>
      <c r="D392" s="128" t="s">
        <v>129</v>
      </c>
      <c r="E392" s="123">
        <v>16967</v>
      </c>
      <c r="F392" s="123">
        <v>9780</v>
      </c>
      <c r="G392" s="128">
        <v>635</v>
      </c>
      <c r="H392" s="123" t="s">
        <v>130</v>
      </c>
      <c r="I392" s="123" t="s">
        <v>545</v>
      </c>
      <c r="J392" s="123">
        <v>273</v>
      </c>
      <c r="K392" s="123" t="s">
        <v>130</v>
      </c>
      <c r="L392">
        <f t="shared" si="12"/>
        <v>60</v>
      </c>
      <c r="M392">
        <v>60</v>
      </c>
      <c r="O392">
        <v>60</v>
      </c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</row>
    <row r="393" spans="1:41" ht="13.5" hidden="1">
      <c r="A393" s="123" t="s">
        <v>172</v>
      </c>
      <c r="B393" s="123">
        <v>3.12</v>
      </c>
      <c r="C393" s="123" t="s">
        <v>144</v>
      </c>
      <c r="D393" s="128" t="s">
        <v>129</v>
      </c>
      <c r="E393" s="123">
        <v>16752</v>
      </c>
      <c r="F393" s="123">
        <v>9950</v>
      </c>
      <c r="G393" s="128">
        <v>707</v>
      </c>
      <c r="H393" s="123" t="s">
        <v>130</v>
      </c>
      <c r="I393" s="123" t="s">
        <v>464</v>
      </c>
      <c r="J393" s="123">
        <v>208</v>
      </c>
      <c r="K393" s="123" t="s">
        <v>130</v>
      </c>
      <c r="L393">
        <f t="shared" si="12"/>
        <v>72</v>
      </c>
      <c r="M393">
        <v>72</v>
      </c>
      <c r="O393">
        <v>72</v>
      </c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</row>
    <row r="394" spans="1:41" ht="13.5" hidden="1">
      <c r="A394" s="123" t="s">
        <v>174</v>
      </c>
      <c r="B394" s="123">
        <v>3.33</v>
      </c>
      <c r="C394" s="123" t="s">
        <v>144</v>
      </c>
      <c r="D394" s="128" t="s">
        <v>129</v>
      </c>
      <c r="E394" s="123">
        <v>16597</v>
      </c>
      <c r="F394" s="123">
        <v>10090</v>
      </c>
      <c r="G394" s="128">
        <v>779</v>
      </c>
      <c r="H394" s="123" t="s">
        <v>130</v>
      </c>
      <c r="I394" s="123" t="s">
        <v>552</v>
      </c>
      <c r="J394" s="123">
        <v>222</v>
      </c>
      <c r="K394" s="123" t="s">
        <v>130</v>
      </c>
      <c r="L394">
        <f t="shared" si="12"/>
        <v>72</v>
      </c>
      <c r="M394">
        <v>72</v>
      </c>
      <c r="O394">
        <v>72</v>
      </c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</row>
    <row r="395" spans="1:41" ht="13.5" hidden="1">
      <c r="A395" s="123" t="s">
        <v>176</v>
      </c>
      <c r="B395" s="123">
        <v>3.55</v>
      </c>
      <c r="C395" s="123" t="s">
        <v>144</v>
      </c>
      <c r="D395" s="128" t="s">
        <v>129</v>
      </c>
      <c r="E395" s="123">
        <v>16542</v>
      </c>
      <c r="F395" s="123">
        <v>10305</v>
      </c>
      <c r="G395" s="128">
        <v>782</v>
      </c>
      <c r="H395" s="123" t="s">
        <v>130</v>
      </c>
      <c r="I395" s="123" t="s">
        <v>218</v>
      </c>
      <c r="J395" s="123">
        <v>225</v>
      </c>
      <c r="K395" s="123" t="s">
        <v>130</v>
      </c>
      <c r="L395">
        <f t="shared" si="12"/>
        <v>3</v>
      </c>
      <c r="M395">
        <v>3</v>
      </c>
      <c r="O395">
        <v>3</v>
      </c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</row>
    <row r="396" spans="1:41" s="132" customFormat="1" ht="13.5">
      <c r="A396" s="130" t="s">
        <v>178</v>
      </c>
      <c r="B396" s="130">
        <v>3.78</v>
      </c>
      <c r="C396" s="130" t="s">
        <v>144</v>
      </c>
      <c r="D396" s="131" t="s">
        <v>129</v>
      </c>
      <c r="E396" s="130">
        <v>16532</v>
      </c>
      <c r="F396" s="130">
        <v>10530</v>
      </c>
      <c r="G396" s="131">
        <v>815</v>
      </c>
      <c r="H396" s="130" t="s">
        <v>130</v>
      </c>
      <c r="I396" s="130" t="s">
        <v>553</v>
      </c>
      <c r="J396" s="130">
        <v>186</v>
      </c>
      <c r="K396" s="130" t="s">
        <v>130</v>
      </c>
      <c r="L396" s="132">
        <f t="shared" si="12"/>
        <v>33</v>
      </c>
      <c r="M396" s="132">
        <v>33</v>
      </c>
      <c r="N396" s="132">
        <f>SUM(M384:M387)</f>
        <v>-154</v>
      </c>
      <c r="O396" s="132">
        <v>33</v>
      </c>
      <c r="P396" s="132">
        <f>SUM(O388:O396)</f>
        <v>357</v>
      </c>
      <c r="Q396" s="133" t="s">
        <v>554</v>
      </c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</row>
    <row r="397" spans="1:41" ht="13.5" hidden="1">
      <c r="A397" s="123" t="s">
        <v>180</v>
      </c>
      <c r="B397" s="123">
        <v>3.97</v>
      </c>
      <c r="C397" s="123" t="s">
        <v>144</v>
      </c>
      <c r="D397" s="128" t="s">
        <v>129</v>
      </c>
      <c r="E397" s="123">
        <v>16467</v>
      </c>
      <c r="F397" s="123">
        <v>10705</v>
      </c>
      <c r="G397" s="128">
        <v>797</v>
      </c>
      <c r="H397" s="123" t="s">
        <v>130</v>
      </c>
      <c r="I397" s="123" t="s">
        <v>464</v>
      </c>
      <c r="J397" s="123">
        <v>145</v>
      </c>
      <c r="K397" s="123" t="s">
        <v>130</v>
      </c>
      <c r="L397">
        <f t="shared" si="12"/>
        <v>-18</v>
      </c>
      <c r="M397">
        <v>-18</v>
      </c>
      <c r="O397">
        <v>-18</v>
      </c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</row>
    <row r="398" spans="1:41" ht="13.5" hidden="1">
      <c r="A398" s="123" t="s">
        <v>182</v>
      </c>
      <c r="B398" s="123">
        <v>4.11</v>
      </c>
      <c r="C398" s="123" t="s">
        <v>144</v>
      </c>
      <c r="D398" s="128" t="s">
        <v>129</v>
      </c>
      <c r="E398" s="123">
        <v>16360</v>
      </c>
      <c r="F398" s="123">
        <v>10802</v>
      </c>
      <c r="G398" s="128">
        <v>791</v>
      </c>
      <c r="H398" s="123" t="s">
        <v>130</v>
      </c>
      <c r="I398" s="123" t="s">
        <v>461</v>
      </c>
      <c r="J398" s="123">
        <v>135</v>
      </c>
      <c r="K398" s="123" t="s">
        <v>130</v>
      </c>
      <c r="L398">
        <f t="shared" si="12"/>
        <v>-6</v>
      </c>
      <c r="M398">
        <v>-6</v>
      </c>
      <c r="O398">
        <v>-6</v>
      </c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</row>
    <row r="399" spans="1:41" ht="13.5" hidden="1">
      <c r="A399" s="123" t="s">
        <v>184</v>
      </c>
      <c r="B399" s="123">
        <v>4.25</v>
      </c>
      <c r="C399" s="123" t="s">
        <v>144</v>
      </c>
      <c r="D399" s="128" t="s">
        <v>129</v>
      </c>
      <c r="E399" s="123">
        <v>16315</v>
      </c>
      <c r="F399" s="123">
        <v>10930</v>
      </c>
      <c r="G399" s="128">
        <v>771</v>
      </c>
      <c r="H399" s="123" t="s">
        <v>130</v>
      </c>
      <c r="I399" s="123" t="s">
        <v>458</v>
      </c>
      <c r="J399" s="123">
        <v>226</v>
      </c>
      <c r="K399" s="123" t="s">
        <v>130</v>
      </c>
      <c r="L399">
        <f t="shared" si="12"/>
        <v>-20</v>
      </c>
      <c r="M399">
        <v>-20</v>
      </c>
      <c r="O399">
        <v>-20</v>
      </c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</row>
    <row r="400" spans="1:41" ht="13.5" hidden="1">
      <c r="A400" s="123" t="s">
        <v>186</v>
      </c>
      <c r="B400" s="123">
        <v>4.47</v>
      </c>
      <c r="C400" s="123" t="s">
        <v>144</v>
      </c>
      <c r="D400" s="128" t="s">
        <v>129</v>
      </c>
      <c r="E400" s="123">
        <v>16155</v>
      </c>
      <c r="F400" s="123">
        <v>11090</v>
      </c>
      <c r="G400" s="128">
        <v>767</v>
      </c>
      <c r="H400" s="123" t="s">
        <v>130</v>
      </c>
      <c r="I400" s="123" t="s">
        <v>205</v>
      </c>
      <c r="J400" s="123">
        <v>184</v>
      </c>
      <c r="K400" s="123" t="s">
        <v>130</v>
      </c>
      <c r="L400">
        <f t="shared" si="12"/>
        <v>-4</v>
      </c>
      <c r="M400">
        <v>-4</v>
      </c>
      <c r="O400">
        <v>-4</v>
      </c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</row>
    <row r="401" spans="1:41" ht="13.5" hidden="1">
      <c r="A401" s="123" t="s">
        <v>188</v>
      </c>
      <c r="B401" s="123">
        <v>4.66</v>
      </c>
      <c r="C401" s="123" t="s">
        <v>144</v>
      </c>
      <c r="D401" s="128" t="s">
        <v>129</v>
      </c>
      <c r="E401" s="123">
        <v>16032</v>
      </c>
      <c r="F401" s="123">
        <v>11227</v>
      </c>
      <c r="G401" s="128">
        <v>808</v>
      </c>
      <c r="H401" s="123" t="s">
        <v>130</v>
      </c>
      <c r="I401" s="123" t="s">
        <v>545</v>
      </c>
      <c r="J401" s="123">
        <v>121</v>
      </c>
      <c r="K401" s="123" t="s">
        <v>130</v>
      </c>
      <c r="L401">
        <f t="shared" si="12"/>
        <v>41</v>
      </c>
      <c r="M401">
        <v>41</v>
      </c>
      <c r="O401">
        <v>41</v>
      </c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</row>
    <row r="402" spans="1:41" ht="13.5" hidden="1">
      <c r="A402" s="123" t="s">
        <v>190</v>
      </c>
      <c r="B402" s="123">
        <v>4.78</v>
      </c>
      <c r="C402" s="123" t="s">
        <v>144</v>
      </c>
      <c r="D402" s="128" t="s">
        <v>129</v>
      </c>
      <c r="E402" s="123">
        <v>15937</v>
      </c>
      <c r="F402" s="123">
        <v>11302</v>
      </c>
      <c r="G402" s="128">
        <v>832</v>
      </c>
      <c r="H402" s="123" t="s">
        <v>130</v>
      </c>
      <c r="I402" s="123" t="s">
        <v>504</v>
      </c>
      <c r="J402" s="123">
        <v>102</v>
      </c>
      <c r="K402" s="123" t="s">
        <v>130</v>
      </c>
      <c r="L402">
        <f t="shared" si="12"/>
        <v>24</v>
      </c>
      <c r="M402">
        <v>24</v>
      </c>
      <c r="O402">
        <v>24</v>
      </c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</row>
    <row r="403" spans="1:41" ht="13.5" hidden="1">
      <c r="A403" s="123" t="s">
        <v>192</v>
      </c>
      <c r="B403" s="123">
        <v>4.88</v>
      </c>
      <c r="C403" s="123" t="s">
        <v>144</v>
      </c>
      <c r="D403" s="128" t="s">
        <v>129</v>
      </c>
      <c r="E403" s="123">
        <v>15835</v>
      </c>
      <c r="F403" s="123">
        <v>11295</v>
      </c>
      <c r="G403" s="128">
        <v>827</v>
      </c>
      <c r="H403" s="123" t="s">
        <v>130</v>
      </c>
      <c r="I403" s="123" t="s">
        <v>487</v>
      </c>
      <c r="J403" s="123">
        <v>115</v>
      </c>
      <c r="K403" s="123" t="s">
        <v>130</v>
      </c>
      <c r="L403">
        <f t="shared" si="12"/>
        <v>-5</v>
      </c>
      <c r="M403">
        <v>-5</v>
      </c>
      <c r="O403">
        <v>-5</v>
      </c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</row>
    <row r="404" spans="1:41" ht="13.5" hidden="1">
      <c r="A404" s="123" t="s">
        <v>194</v>
      </c>
      <c r="B404" s="123">
        <v>4.99</v>
      </c>
      <c r="C404" s="123" t="s">
        <v>144</v>
      </c>
      <c r="D404" s="128" t="s">
        <v>129</v>
      </c>
      <c r="E404" s="123">
        <v>15787</v>
      </c>
      <c r="F404" s="123">
        <v>11400</v>
      </c>
      <c r="G404" s="128">
        <v>833</v>
      </c>
      <c r="H404" s="123" t="s">
        <v>130</v>
      </c>
      <c r="I404" s="123" t="s">
        <v>553</v>
      </c>
      <c r="J404" s="123">
        <v>203</v>
      </c>
      <c r="K404" s="123" t="s">
        <v>130</v>
      </c>
      <c r="L404">
        <f t="shared" si="12"/>
        <v>6</v>
      </c>
      <c r="M404">
        <v>6</v>
      </c>
      <c r="O404">
        <v>6</v>
      </c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</row>
    <row r="405" spans="1:41" ht="13.5" hidden="1">
      <c r="A405" s="123" t="s">
        <v>196</v>
      </c>
      <c r="B405" s="123">
        <v>5.2</v>
      </c>
      <c r="C405" s="123" t="s">
        <v>144</v>
      </c>
      <c r="D405" s="128" t="s">
        <v>129</v>
      </c>
      <c r="E405" s="123">
        <v>15715</v>
      </c>
      <c r="F405" s="123">
        <v>11590</v>
      </c>
      <c r="G405" s="128">
        <v>791</v>
      </c>
      <c r="H405" s="123" t="s">
        <v>130</v>
      </c>
      <c r="I405" s="123" t="s">
        <v>555</v>
      </c>
      <c r="J405" s="123">
        <v>50.2</v>
      </c>
      <c r="K405" s="123" t="s">
        <v>130</v>
      </c>
      <c r="L405">
        <f t="shared" si="12"/>
        <v>-42</v>
      </c>
      <c r="M405">
        <v>-42</v>
      </c>
      <c r="O405">
        <v>-42</v>
      </c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</row>
    <row r="406" spans="1:41" ht="13.5" hidden="1">
      <c r="A406" s="123" t="s">
        <v>198</v>
      </c>
      <c r="B406" s="123">
        <v>5.25</v>
      </c>
      <c r="C406" s="123" t="s">
        <v>144</v>
      </c>
      <c r="D406" s="128" t="s">
        <v>129</v>
      </c>
      <c r="E406" s="123">
        <v>15737</v>
      </c>
      <c r="F406" s="123">
        <v>11635</v>
      </c>
      <c r="G406" s="128">
        <v>794</v>
      </c>
      <c r="H406" s="123" t="s">
        <v>130</v>
      </c>
      <c r="I406" s="123" t="s">
        <v>556</v>
      </c>
      <c r="J406" s="123">
        <v>55.1</v>
      </c>
      <c r="K406" s="123" t="s">
        <v>130</v>
      </c>
      <c r="L406">
        <f t="shared" si="12"/>
        <v>3</v>
      </c>
      <c r="M406">
        <v>3</v>
      </c>
      <c r="O406">
        <v>3</v>
      </c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</row>
    <row r="407" spans="1:41" ht="13.5" hidden="1">
      <c r="A407" s="123" t="s">
        <v>200</v>
      </c>
      <c r="B407" s="123">
        <v>5.3</v>
      </c>
      <c r="C407" s="123" t="s">
        <v>144</v>
      </c>
      <c r="D407" s="128" t="s">
        <v>129</v>
      </c>
      <c r="E407" s="123">
        <v>15742</v>
      </c>
      <c r="F407" s="123">
        <v>11690</v>
      </c>
      <c r="G407" s="128">
        <v>767</v>
      </c>
      <c r="H407" s="123" t="s">
        <v>130</v>
      </c>
      <c r="I407" s="123" t="s">
        <v>557</v>
      </c>
      <c r="J407" s="123">
        <v>88.5</v>
      </c>
      <c r="K407" s="123" t="s">
        <v>130</v>
      </c>
      <c r="L407">
        <f t="shared" si="12"/>
        <v>-27</v>
      </c>
      <c r="M407">
        <v>-27</v>
      </c>
      <c r="O407">
        <v>-27</v>
      </c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</row>
    <row r="408" spans="1:41" s="132" customFormat="1" ht="13.5">
      <c r="A408" s="130" t="s">
        <v>202</v>
      </c>
      <c r="B408" s="130">
        <v>5.39</v>
      </c>
      <c r="C408" s="130" t="s">
        <v>144</v>
      </c>
      <c r="D408" s="131" t="s">
        <v>129</v>
      </c>
      <c r="E408" s="130">
        <v>15717</v>
      </c>
      <c r="F408" s="130">
        <v>11605</v>
      </c>
      <c r="G408" s="131">
        <v>788</v>
      </c>
      <c r="H408" s="130" t="s">
        <v>130</v>
      </c>
      <c r="I408" s="130" t="s">
        <v>558</v>
      </c>
      <c r="J408" s="130">
        <v>140</v>
      </c>
      <c r="K408" s="130" t="s">
        <v>130</v>
      </c>
      <c r="L408" s="132">
        <f t="shared" si="12"/>
        <v>21</v>
      </c>
      <c r="M408" s="132">
        <v>21</v>
      </c>
      <c r="N408" s="132">
        <f>SUM(M397:M400,M403,M405,M407)</f>
        <v>-122</v>
      </c>
      <c r="O408" s="132">
        <v>21</v>
      </c>
      <c r="P408" s="132">
        <f>SUM(O401:O402,O404,O406,O408)</f>
        <v>95</v>
      </c>
      <c r="Q408" s="133" t="s">
        <v>559</v>
      </c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</row>
    <row r="409" spans="1:41" ht="13.5" hidden="1">
      <c r="A409" s="123" t="s">
        <v>204</v>
      </c>
      <c r="B409" s="123">
        <v>5.53</v>
      </c>
      <c r="C409" s="123" t="s">
        <v>144</v>
      </c>
      <c r="D409" s="128" t="s">
        <v>129</v>
      </c>
      <c r="E409" s="123">
        <v>15790</v>
      </c>
      <c r="F409" s="123">
        <v>11485</v>
      </c>
      <c r="G409" s="128">
        <v>798</v>
      </c>
      <c r="H409" s="123" t="s">
        <v>130</v>
      </c>
      <c r="I409" s="123" t="s">
        <v>284</v>
      </c>
      <c r="J409" s="123">
        <v>137</v>
      </c>
      <c r="K409" s="123" t="s">
        <v>130</v>
      </c>
      <c r="L409">
        <f t="shared" si="12"/>
        <v>10</v>
      </c>
      <c r="M409">
        <v>10</v>
      </c>
      <c r="O409">
        <v>10</v>
      </c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</row>
    <row r="410" spans="1:41" ht="13.5" hidden="1">
      <c r="A410" s="123" t="s">
        <v>206</v>
      </c>
      <c r="B410" s="123">
        <v>5.67</v>
      </c>
      <c r="C410" s="123" t="s">
        <v>144</v>
      </c>
      <c r="D410" s="128" t="s">
        <v>129</v>
      </c>
      <c r="E410" s="123">
        <v>15905</v>
      </c>
      <c r="F410" s="123">
        <v>11410</v>
      </c>
      <c r="G410" s="128">
        <v>829</v>
      </c>
      <c r="H410" s="123" t="s">
        <v>130</v>
      </c>
      <c r="I410" s="123" t="s">
        <v>560</v>
      </c>
      <c r="J410" s="123">
        <v>171</v>
      </c>
      <c r="K410" s="123" t="s">
        <v>130</v>
      </c>
      <c r="L410">
        <f aca="true" t="shared" si="13" ref="L410:L441">G410-G409</f>
        <v>31</v>
      </c>
      <c r="M410">
        <v>31</v>
      </c>
      <c r="O410">
        <v>31</v>
      </c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</row>
    <row r="411" spans="1:41" ht="13.5" hidden="1">
      <c r="A411" s="123" t="s">
        <v>207</v>
      </c>
      <c r="B411" s="123">
        <v>5.84</v>
      </c>
      <c r="C411" s="123" t="s">
        <v>144</v>
      </c>
      <c r="D411" s="128" t="s">
        <v>129</v>
      </c>
      <c r="E411" s="123">
        <v>16075</v>
      </c>
      <c r="F411" s="123">
        <v>11390</v>
      </c>
      <c r="G411" s="128">
        <v>809</v>
      </c>
      <c r="H411" s="123" t="s">
        <v>130</v>
      </c>
      <c r="I411" s="123" t="s">
        <v>239</v>
      </c>
      <c r="J411" s="123">
        <v>207</v>
      </c>
      <c r="K411" s="123" t="s">
        <v>130</v>
      </c>
      <c r="L411">
        <f t="shared" si="13"/>
        <v>-20</v>
      </c>
      <c r="M411">
        <v>-20</v>
      </c>
      <c r="O411">
        <v>-20</v>
      </c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</row>
    <row r="412" spans="1:41" ht="13.5" hidden="1">
      <c r="A412" s="123" t="s">
        <v>208</v>
      </c>
      <c r="B412" s="123">
        <v>6.04</v>
      </c>
      <c r="C412" s="123" t="s">
        <v>144</v>
      </c>
      <c r="D412" s="128" t="s">
        <v>129</v>
      </c>
      <c r="E412" s="123">
        <v>16245</v>
      </c>
      <c r="F412" s="123">
        <v>11510</v>
      </c>
      <c r="G412" s="128">
        <v>788</v>
      </c>
      <c r="H412" s="123" t="s">
        <v>130</v>
      </c>
      <c r="I412" s="123" t="s">
        <v>561</v>
      </c>
      <c r="J412" s="123">
        <v>105</v>
      </c>
      <c r="K412" s="123" t="s">
        <v>130</v>
      </c>
      <c r="L412">
        <f t="shared" si="13"/>
        <v>-21</v>
      </c>
      <c r="M412">
        <v>-21</v>
      </c>
      <c r="O412">
        <v>-21</v>
      </c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</row>
    <row r="413" spans="1:41" ht="13.5" hidden="1">
      <c r="A413" s="123" t="s">
        <v>210</v>
      </c>
      <c r="B413" s="123">
        <v>6.15</v>
      </c>
      <c r="C413" s="123" t="s">
        <v>144</v>
      </c>
      <c r="D413" s="128" t="s">
        <v>129</v>
      </c>
      <c r="E413" s="123">
        <v>16327</v>
      </c>
      <c r="F413" s="123">
        <v>11575</v>
      </c>
      <c r="G413" s="128">
        <v>803</v>
      </c>
      <c r="H413" s="123" t="s">
        <v>130</v>
      </c>
      <c r="I413" s="123" t="s">
        <v>562</v>
      </c>
      <c r="J413" s="123">
        <v>124</v>
      </c>
      <c r="K413" s="123" t="s">
        <v>130</v>
      </c>
      <c r="L413">
        <f t="shared" si="13"/>
        <v>15</v>
      </c>
      <c r="M413">
        <v>15</v>
      </c>
      <c r="O413">
        <v>15</v>
      </c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</row>
    <row r="414" spans="1:41" ht="13.5" hidden="1">
      <c r="A414" s="123" t="s">
        <v>212</v>
      </c>
      <c r="B414" s="123">
        <v>6.27</v>
      </c>
      <c r="C414" s="123" t="s">
        <v>144</v>
      </c>
      <c r="D414" s="128" t="s">
        <v>129</v>
      </c>
      <c r="E414" s="123">
        <v>16447</v>
      </c>
      <c r="F414" s="123">
        <v>11607</v>
      </c>
      <c r="G414" s="128">
        <v>811</v>
      </c>
      <c r="H414" s="123" t="s">
        <v>130</v>
      </c>
      <c r="I414" s="123" t="s">
        <v>563</v>
      </c>
      <c r="J414" s="123">
        <v>99.7</v>
      </c>
      <c r="K414" s="123" t="s">
        <v>130</v>
      </c>
      <c r="L414">
        <f t="shared" si="13"/>
        <v>8</v>
      </c>
      <c r="M414">
        <v>8</v>
      </c>
      <c r="O414">
        <v>8</v>
      </c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</row>
    <row r="415" spans="1:41" ht="13.5" hidden="1">
      <c r="A415" s="123" t="s">
        <v>214</v>
      </c>
      <c r="B415" s="123">
        <v>6.37</v>
      </c>
      <c r="C415" s="123" t="s">
        <v>144</v>
      </c>
      <c r="D415" s="128" t="s">
        <v>129</v>
      </c>
      <c r="E415" s="123">
        <v>16545</v>
      </c>
      <c r="F415" s="123">
        <v>11630</v>
      </c>
      <c r="G415" s="128">
        <v>821</v>
      </c>
      <c r="H415" s="123" t="s">
        <v>130</v>
      </c>
      <c r="I415" s="123" t="s">
        <v>336</v>
      </c>
      <c r="J415" s="123">
        <v>114</v>
      </c>
      <c r="K415" s="123" t="s">
        <v>130</v>
      </c>
      <c r="L415">
        <f t="shared" si="13"/>
        <v>10</v>
      </c>
      <c r="M415">
        <v>10</v>
      </c>
      <c r="O415">
        <v>10</v>
      </c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</row>
    <row r="416" spans="1:41" ht="13.5" hidden="1">
      <c r="A416" s="123" t="s">
        <v>215</v>
      </c>
      <c r="B416" s="123">
        <v>6.49</v>
      </c>
      <c r="C416" s="123" t="s">
        <v>144</v>
      </c>
      <c r="D416" s="128" t="s">
        <v>129</v>
      </c>
      <c r="E416" s="123">
        <v>16650</v>
      </c>
      <c r="F416" s="123">
        <v>11675</v>
      </c>
      <c r="G416" s="128">
        <v>786</v>
      </c>
      <c r="H416" s="123" t="s">
        <v>130</v>
      </c>
      <c r="I416" s="123" t="s">
        <v>234</v>
      </c>
      <c r="J416" s="123">
        <v>96.2</v>
      </c>
      <c r="K416" s="123" t="s">
        <v>130</v>
      </c>
      <c r="L416">
        <f t="shared" si="13"/>
        <v>-35</v>
      </c>
      <c r="M416">
        <v>-35</v>
      </c>
      <c r="O416">
        <v>-35</v>
      </c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</row>
    <row r="417" spans="1:41" ht="13.5" hidden="1">
      <c r="A417" s="123" t="s">
        <v>217</v>
      </c>
      <c r="B417" s="123">
        <v>6.58</v>
      </c>
      <c r="C417" s="123" t="s">
        <v>144</v>
      </c>
      <c r="D417" s="128" t="s">
        <v>129</v>
      </c>
      <c r="E417" s="123">
        <v>16740</v>
      </c>
      <c r="F417" s="123">
        <v>11710</v>
      </c>
      <c r="G417" s="128">
        <v>760</v>
      </c>
      <c r="H417" s="123" t="s">
        <v>130</v>
      </c>
      <c r="I417" s="123" t="s">
        <v>564</v>
      </c>
      <c r="J417" s="123">
        <v>138</v>
      </c>
      <c r="K417" s="123" t="s">
        <v>130</v>
      </c>
      <c r="L417">
        <f t="shared" si="13"/>
        <v>-26</v>
      </c>
      <c r="M417">
        <v>-26</v>
      </c>
      <c r="O417">
        <v>-26</v>
      </c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</row>
    <row r="418" spans="1:41" ht="13.5" hidden="1">
      <c r="A418" s="123" t="s">
        <v>219</v>
      </c>
      <c r="B418" s="123">
        <v>6.72</v>
      </c>
      <c r="C418" s="123" t="s">
        <v>144</v>
      </c>
      <c r="D418" s="128" t="s">
        <v>129</v>
      </c>
      <c r="E418" s="123">
        <v>16842</v>
      </c>
      <c r="F418" s="123">
        <v>11802</v>
      </c>
      <c r="G418" s="128">
        <v>788</v>
      </c>
      <c r="H418" s="123" t="s">
        <v>130</v>
      </c>
      <c r="I418" s="123" t="s">
        <v>565</v>
      </c>
      <c r="J418" s="123">
        <v>122</v>
      </c>
      <c r="K418" s="123" t="s">
        <v>130</v>
      </c>
      <c r="L418">
        <f t="shared" si="13"/>
        <v>28</v>
      </c>
      <c r="M418">
        <v>28</v>
      </c>
      <c r="O418">
        <v>28</v>
      </c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</row>
    <row r="419" spans="1:41" ht="13.5" hidden="1">
      <c r="A419" s="123" t="s">
        <v>220</v>
      </c>
      <c r="B419" s="123">
        <v>6.84</v>
      </c>
      <c r="C419" s="123" t="s">
        <v>144</v>
      </c>
      <c r="D419" s="128" t="s">
        <v>129</v>
      </c>
      <c r="E419" s="123">
        <v>16922</v>
      </c>
      <c r="F419" s="123">
        <v>11895</v>
      </c>
      <c r="G419" s="128">
        <v>834</v>
      </c>
      <c r="H419" s="123" t="s">
        <v>130</v>
      </c>
      <c r="I419" s="123" t="s">
        <v>566</v>
      </c>
      <c r="J419" s="123">
        <v>131</v>
      </c>
      <c r="K419" s="123" t="s">
        <v>130</v>
      </c>
      <c r="L419">
        <f t="shared" si="13"/>
        <v>46</v>
      </c>
      <c r="M419">
        <v>46</v>
      </c>
      <c r="O419">
        <v>46</v>
      </c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</row>
    <row r="420" spans="1:41" ht="13.5" hidden="1">
      <c r="A420" s="123" t="s">
        <v>223</v>
      </c>
      <c r="B420" s="123">
        <v>6.97</v>
      </c>
      <c r="C420" s="123" t="s">
        <v>144</v>
      </c>
      <c r="D420" s="128" t="s">
        <v>129</v>
      </c>
      <c r="E420" s="123">
        <v>17005</v>
      </c>
      <c r="F420" s="123">
        <v>11997</v>
      </c>
      <c r="G420" s="128">
        <v>868</v>
      </c>
      <c r="H420" s="123" t="s">
        <v>130</v>
      </c>
      <c r="I420" s="123" t="s">
        <v>564</v>
      </c>
      <c r="J420" s="123">
        <v>159</v>
      </c>
      <c r="K420" s="123" t="s">
        <v>130</v>
      </c>
      <c r="L420">
        <f t="shared" si="13"/>
        <v>34</v>
      </c>
      <c r="M420">
        <v>34</v>
      </c>
      <c r="O420">
        <v>34</v>
      </c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</row>
    <row r="421" spans="1:41" s="132" customFormat="1" ht="13.5">
      <c r="A421" s="130" t="s">
        <v>225</v>
      </c>
      <c r="B421" s="130">
        <v>7.13</v>
      </c>
      <c r="C421" s="130" t="s">
        <v>144</v>
      </c>
      <c r="D421" s="131" t="s">
        <v>129</v>
      </c>
      <c r="E421" s="130">
        <v>17122</v>
      </c>
      <c r="F421" s="130">
        <v>12105</v>
      </c>
      <c r="G421" s="131">
        <v>891</v>
      </c>
      <c r="H421" s="130" t="s">
        <v>130</v>
      </c>
      <c r="I421" s="130" t="s">
        <v>246</v>
      </c>
      <c r="J421" s="130">
        <v>165</v>
      </c>
      <c r="K421" s="130" t="s">
        <v>130</v>
      </c>
      <c r="L421" s="132">
        <f t="shared" si="13"/>
        <v>23</v>
      </c>
      <c r="M421" s="132">
        <v>23</v>
      </c>
      <c r="N421" s="132">
        <f>SUM(M411:M412,M416:M417)</f>
        <v>-102</v>
      </c>
      <c r="O421" s="132">
        <v>23</v>
      </c>
      <c r="P421" s="132">
        <f>SUM(O409:O410,O413:O415,O418:O421)</f>
        <v>205</v>
      </c>
      <c r="Q421" s="133" t="s">
        <v>567</v>
      </c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</row>
    <row r="422" spans="1:41" ht="13.5" hidden="1">
      <c r="A422" s="123" t="s">
        <v>227</v>
      </c>
      <c r="B422" s="123">
        <v>7.3</v>
      </c>
      <c r="C422" s="123" t="s">
        <v>144</v>
      </c>
      <c r="D422" s="128" t="s">
        <v>129</v>
      </c>
      <c r="E422" s="123">
        <v>17250</v>
      </c>
      <c r="F422" s="123">
        <v>12000</v>
      </c>
      <c r="G422" s="128">
        <v>852</v>
      </c>
      <c r="H422" s="123" t="s">
        <v>130</v>
      </c>
      <c r="I422" s="123" t="s">
        <v>568</v>
      </c>
      <c r="J422" s="123">
        <v>188</v>
      </c>
      <c r="K422" s="123" t="s">
        <v>130</v>
      </c>
      <c r="L422">
        <f t="shared" si="13"/>
        <v>-39</v>
      </c>
      <c r="M422">
        <v>-39</v>
      </c>
      <c r="O422">
        <v>-39</v>
      </c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</row>
    <row r="423" spans="1:41" ht="13.5" hidden="1">
      <c r="A423" s="123" t="s">
        <v>229</v>
      </c>
      <c r="B423" s="123">
        <v>7.49</v>
      </c>
      <c r="C423" s="123" t="s">
        <v>144</v>
      </c>
      <c r="D423" s="128" t="s">
        <v>129</v>
      </c>
      <c r="E423" s="123">
        <v>17437</v>
      </c>
      <c r="F423" s="123">
        <v>12017</v>
      </c>
      <c r="G423" s="128">
        <v>838</v>
      </c>
      <c r="H423" s="123" t="s">
        <v>130</v>
      </c>
      <c r="I423" s="123" t="s">
        <v>181</v>
      </c>
      <c r="J423" s="123">
        <v>137</v>
      </c>
      <c r="K423" s="123" t="s">
        <v>130</v>
      </c>
      <c r="L423">
        <f t="shared" si="13"/>
        <v>-14</v>
      </c>
      <c r="M423">
        <v>-14</v>
      </c>
      <c r="O423">
        <v>-14</v>
      </c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</row>
    <row r="424" spans="1:41" ht="13.5" hidden="1">
      <c r="A424" s="123" t="s">
        <v>231</v>
      </c>
      <c r="B424" s="123">
        <v>7.62</v>
      </c>
      <c r="C424" s="123" t="s">
        <v>144</v>
      </c>
      <c r="D424" s="128" t="s">
        <v>129</v>
      </c>
      <c r="E424" s="123">
        <v>17572</v>
      </c>
      <c r="F424" s="123">
        <v>11990</v>
      </c>
      <c r="G424" s="128">
        <v>811</v>
      </c>
      <c r="H424" s="123" t="s">
        <v>130</v>
      </c>
      <c r="I424" s="123" t="s">
        <v>569</v>
      </c>
      <c r="J424" s="123">
        <v>162</v>
      </c>
      <c r="K424" s="123" t="s">
        <v>130</v>
      </c>
      <c r="L424">
        <f t="shared" si="13"/>
        <v>-27</v>
      </c>
      <c r="M424">
        <v>-27</v>
      </c>
      <c r="O424">
        <v>-27</v>
      </c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</row>
    <row r="425" spans="1:41" ht="13.5" hidden="1">
      <c r="A425" s="123" t="s">
        <v>233</v>
      </c>
      <c r="B425" s="123">
        <v>7.78</v>
      </c>
      <c r="C425" s="123" t="s">
        <v>144</v>
      </c>
      <c r="D425" s="128" t="s">
        <v>129</v>
      </c>
      <c r="E425" s="123">
        <v>17732</v>
      </c>
      <c r="F425" s="123">
        <v>11962</v>
      </c>
      <c r="G425" s="128">
        <v>761</v>
      </c>
      <c r="H425" s="123" t="s">
        <v>130</v>
      </c>
      <c r="I425" s="123" t="s">
        <v>570</v>
      </c>
      <c r="J425" s="123">
        <v>161</v>
      </c>
      <c r="K425" s="123" t="s">
        <v>130</v>
      </c>
      <c r="L425">
        <f t="shared" si="13"/>
        <v>-50</v>
      </c>
      <c r="M425">
        <v>-50</v>
      </c>
      <c r="O425">
        <v>-50</v>
      </c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</row>
    <row r="426" spans="1:41" ht="13.5" hidden="1">
      <c r="A426" s="123" t="s">
        <v>235</v>
      </c>
      <c r="B426" s="123">
        <v>7.95</v>
      </c>
      <c r="C426" s="123" t="s">
        <v>144</v>
      </c>
      <c r="D426" s="128" t="s">
        <v>129</v>
      </c>
      <c r="E426" s="123">
        <v>17882</v>
      </c>
      <c r="F426" s="123">
        <v>11902</v>
      </c>
      <c r="G426" s="128">
        <v>756</v>
      </c>
      <c r="H426" s="123" t="s">
        <v>130</v>
      </c>
      <c r="I426" s="123" t="s">
        <v>333</v>
      </c>
      <c r="J426" s="123">
        <v>160</v>
      </c>
      <c r="K426" s="123" t="s">
        <v>130</v>
      </c>
      <c r="L426">
        <f t="shared" si="13"/>
        <v>-5</v>
      </c>
      <c r="M426">
        <v>-5</v>
      </c>
      <c r="O426">
        <v>-5</v>
      </c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</row>
    <row r="427" spans="1:41" ht="13.5" hidden="1">
      <c r="A427" s="123" t="s">
        <v>236</v>
      </c>
      <c r="B427" s="123">
        <v>8.11</v>
      </c>
      <c r="C427" s="123" t="s">
        <v>144</v>
      </c>
      <c r="D427" s="128" t="s">
        <v>129</v>
      </c>
      <c r="E427" s="123">
        <v>17980</v>
      </c>
      <c r="F427" s="123">
        <v>11775</v>
      </c>
      <c r="G427" s="128">
        <v>749</v>
      </c>
      <c r="H427" s="123" t="s">
        <v>130</v>
      </c>
      <c r="I427" s="123" t="s">
        <v>264</v>
      </c>
      <c r="J427" s="123">
        <v>176</v>
      </c>
      <c r="K427" s="123" t="s">
        <v>130</v>
      </c>
      <c r="L427">
        <f t="shared" si="13"/>
        <v>-7</v>
      </c>
      <c r="M427">
        <v>-7</v>
      </c>
      <c r="O427">
        <v>-7</v>
      </c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</row>
    <row r="428" spans="1:41" ht="13.5" hidden="1">
      <c r="A428" s="123" t="s">
        <v>237</v>
      </c>
      <c r="B428" s="123">
        <v>8.28</v>
      </c>
      <c r="C428" s="123" t="s">
        <v>144</v>
      </c>
      <c r="D428" s="128" t="s">
        <v>129</v>
      </c>
      <c r="E428" s="123">
        <v>18110</v>
      </c>
      <c r="F428" s="123">
        <v>11655</v>
      </c>
      <c r="G428" s="128">
        <v>730</v>
      </c>
      <c r="H428" s="123" t="s">
        <v>130</v>
      </c>
      <c r="I428" s="123" t="s">
        <v>571</v>
      </c>
      <c r="J428" s="123">
        <v>127</v>
      </c>
      <c r="K428" s="123" t="s">
        <v>130</v>
      </c>
      <c r="L428">
        <f t="shared" si="13"/>
        <v>-19</v>
      </c>
      <c r="M428">
        <v>-19</v>
      </c>
      <c r="O428">
        <v>-19</v>
      </c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</row>
    <row r="429" spans="1:41" ht="13.5" hidden="1">
      <c r="A429" s="123" t="s">
        <v>238</v>
      </c>
      <c r="B429" s="123">
        <v>8.41</v>
      </c>
      <c r="C429" s="123" t="s">
        <v>144</v>
      </c>
      <c r="D429" s="128" t="s">
        <v>129</v>
      </c>
      <c r="E429" s="123">
        <v>18237</v>
      </c>
      <c r="F429" s="123">
        <v>11655</v>
      </c>
      <c r="G429" s="128">
        <v>720</v>
      </c>
      <c r="H429" s="123" t="s">
        <v>130</v>
      </c>
      <c r="I429" s="123" t="s">
        <v>373</v>
      </c>
      <c r="J429" s="123">
        <v>210</v>
      </c>
      <c r="K429" s="123" t="s">
        <v>130</v>
      </c>
      <c r="L429">
        <f t="shared" si="13"/>
        <v>-10</v>
      </c>
      <c r="M429">
        <v>-10</v>
      </c>
      <c r="O429">
        <v>-10</v>
      </c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</row>
    <row r="430" spans="1:41" ht="13.5" hidden="1">
      <c r="A430" s="123" t="s">
        <v>240</v>
      </c>
      <c r="B430" s="123">
        <v>8.62</v>
      </c>
      <c r="C430" s="123" t="s">
        <v>144</v>
      </c>
      <c r="D430" s="128" t="s">
        <v>129</v>
      </c>
      <c r="E430" s="123">
        <v>18445</v>
      </c>
      <c r="F430" s="123">
        <v>11617</v>
      </c>
      <c r="G430" s="128">
        <v>609</v>
      </c>
      <c r="H430" s="123" t="s">
        <v>130</v>
      </c>
      <c r="I430" s="123" t="s">
        <v>373</v>
      </c>
      <c r="J430" s="123">
        <v>198</v>
      </c>
      <c r="K430" s="123" t="s">
        <v>130</v>
      </c>
      <c r="L430">
        <f t="shared" si="13"/>
        <v>-111</v>
      </c>
      <c r="M430">
        <v>-111</v>
      </c>
      <c r="O430">
        <v>-111</v>
      </c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</row>
    <row r="431" spans="1:41" ht="13.5" hidden="1">
      <c r="A431" s="123" t="s">
        <v>242</v>
      </c>
      <c r="B431" s="123">
        <v>8.82</v>
      </c>
      <c r="C431" s="123" t="s">
        <v>144</v>
      </c>
      <c r="D431" s="128" t="s">
        <v>129</v>
      </c>
      <c r="E431" s="123">
        <v>18640</v>
      </c>
      <c r="F431" s="123">
        <v>11580</v>
      </c>
      <c r="G431" s="128">
        <v>556</v>
      </c>
      <c r="H431" s="123" t="s">
        <v>130</v>
      </c>
      <c r="I431" s="123" t="s">
        <v>560</v>
      </c>
      <c r="J431" s="123">
        <v>228</v>
      </c>
      <c r="K431" s="123" t="s">
        <v>130</v>
      </c>
      <c r="L431">
        <f t="shared" si="13"/>
        <v>-53</v>
      </c>
      <c r="M431">
        <v>-53</v>
      </c>
      <c r="O431">
        <v>-53</v>
      </c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</row>
    <row r="432" spans="1:41" ht="13.5" hidden="1">
      <c r="A432" s="123" t="s">
        <v>245</v>
      </c>
      <c r="B432" s="123">
        <v>9.05</v>
      </c>
      <c r="C432" s="123" t="s">
        <v>144</v>
      </c>
      <c r="D432" s="128" t="s">
        <v>129</v>
      </c>
      <c r="E432" s="123">
        <v>18867</v>
      </c>
      <c r="F432" s="123">
        <v>11552</v>
      </c>
      <c r="G432" s="128">
        <v>541</v>
      </c>
      <c r="H432" s="123" t="s">
        <v>130</v>
      </c>
      <c r="I432" s="123" t="s">
        <v>572</v>
      </c>
      <c r="J432" s="123">
        <v>216</v>
      </c>
      <c r="K432" s="123" t="s">
        <v>130</v>
      </c>
      <c r="L432">
        <f t="shared" si="13"/>
        <v>-15</v>
      </c>
      <c r="M432">
        <v>-15</v>
      </c>
      <c r="O432">
        <v>-15</v>
      </c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</row>
    <row r="433" spans="1:41" ht="13.5" hidden="1">
      <c r="A433" s="123" t="s">
        <v>247</v>
      </c>
      <c r="B433" s="123">
        <v>9.26</v>
      </c>
      <c r="C433" s="123" t="s">
        <v>144</v>
      </c>
      <c r="D433" s="128" t="s">
        <v>129</v>
      </c>
      <c r="E433" s="123">
        <v>19067</v>
      </c>
      <c r="F433" s="123">
        <v>11470</v>
      </c>
      <c r="G433" s="128">
        <v>558</v>
      </c>
      <c r="H433" s="123" t="s">
        <v>130</v>
      </c>
      <c r="I433" s="123" t="s">
        <v>573</v>
      </c>
      <c r="J433" s="123">
        <v>93.1</v>
      </c>
      <c r="K433" s="123" t="s">
        <v>130</v>
      </c>
      <c r="L433">
        <f t="shared" si="13"/>
        <v>17</v>
      </c>
      <c r="M433">
        <v>17</v>
      </c>
      <c r="O433">
        <v>17</v>
      </c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</row>
    <row r="434" spans="1:41" ht="13.5" hidden="1">
      <c r="A434" s="123" t="s">
        <v>249</v>
      </c>
      <c r="B434" s="123">
        <v>9.35</v>
      </c>
      <c r="C434" s="123" t="s">
        <v>144</v>
      </c>
      <c r="D434" s="128" t="s">
        <v>129</v>
      </c>
      <c r="E434" s="123">
        <v>19157</v>
      </c>
      <c r="F434" s="123">
        <v>11445</v>
      </c>
      <c r="G434" s="128">
        <v>547</v>
      </c>
      <c r="H434" s="123" t="s">
        <v>130</v>
      </c>
      <c r="I434" s="123" t="s">
        <v>574</v>
      </c>
      <c r="J434" s="123">
        <v>79.5</v>
      </c>
      <c r="K434" s="123" t="s">
        <v>130</v>
      </c>
      <c r="L434">
        <f t="shared" si="13"/>
        <v>-11</v>
      </c>
      <c r="M434">
        <v>-11</v>
      </c>
      <c r="O434">
        <v>-11</v>
      </c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</row>
    <row r="435" spans="1:41" ht="13.5" hidden="1">
      <c r="A435" s="123" t="s">
        <v>251</v>
      </c>
      <c r="B435" s="123">
        <v>9.43</v>
      </c>
      <c r="C435" s="123" t="s">
        <v>144</v>
      </c>
      <c r="D435" s="128" t="s">
        <v>129</v>
      </c>
      <c r="E435" s="123">
        <v>19225</v>
      </c>
      <c r="F435" s="123">
        <v>11402</v>
      </c>
      <c r="G435" s="128">
        <v>541</v>
      </c>
      <c r="H435" s="123" t="s">
        <v>130</v>
      </c>
      <c r="I435" s="123" t="s">
        <v>575</v>
      </c>
      <c r="J435" s="123">
        <v>81.6</v>
      </c>
      <c r="K435" s="123" t="s">
        <v>130</v>
      </c>
      <c r="L435">
        <f t="shared" si="13"/>
        <v>-6</v>
      </c>
      <c r="M435">
        <v>-6</v>
      </c>
      <c r="O435">
        <v>-6</v>
      </c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</row>
    <row r="436" spans="1:41" ht="13.5" hidden="1">
      <c r="A436" s="123" t="s">
        <v>253</v>
      </c>
      <c r="B436" s="123">
        <v>9.52</v>
      </c>
      <c r="C436" s="123" t="s">
        <v>144</v>
      </c>
      <c r="D436" s="128" t="s">
        <v>129</v>
      </c>
      <c r="E436" s="123">
        <v>19305</v>
      </c>
      <c r="F436" s="123">
        <v>11385</v>
      </c>
      <c r="G436" s="128">
        <v>514</v>
      </c>
      <c r="H436" s="123" t="s">
        <v>130</v>
      </c>
      <c r="I436" s="123" t="s">
        <v>576</v>
      </c>
      <c r="J436" s="123">
        <v>166</v>
      </c>
      <c r="K436" s="123" t="s">
        <v>130</v>
      </c>
      <c r="L436">
        <f t="shared" si="13"/>
        <v>-27</v>
      </c>
      <c r="M436">
        <v>-27</v>
      </c>
      <c r="O436">
        <v>-27</v>
      </c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</row>
    <row r="437" spans="1:41" ht="13.5" hidden="1">
      <c r="A437" s="123" t="s">
        <v>254</v>
      </c>
      <c r="B437" s="123">
        <v>9.68</v>
      </c>
      <c r="C437" s="123" t="s">
        <v>144</v>
      </c>
      <c r="D437" s="128" t="s">
        <v>129</v>
      </c>
      <c r="E437" s="123">
        <v>19437</v>
      </c>
      <c r="F437" s="123">
        <v>11285</v>
      </c>
      <c r="G437" s="128">
        <v>525</v>
      </c>
      <c r="H437" s="123" t="s">
        <v>130</v>
      </c>
      <c r="I437" s="123" t="s">
        <v>291</v>
      </c>
      <c r="J437" s="123">
        <v>119</v>
      </c>
      <c r="K437" s="123" t="s">
        <v>130</v>
      </c>
      <c r="L437">
        <f t="shared" si="13"/>
        <v>11</v>
      </c>
      <c r="M437">
        <v>11</v>
      </c>
      <c r="O437">
        <v>11</v>
      </c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</row>
    <row r="438" spans="1:41" ht="13.5" hidden="1">
      <c r="A438" s="123" t="s">
        <v>256</v>
      </c>
      <c r="B438" s="123">
        <v>9.8</v>
      </c>
      <c r="C438" s="123" t="s">
        <v>144</v>
      </c>
      <c r="D438" s="128" t="s">
        <v>129</v>
      </c>
      <c r="E438" s="123">
        <v>19482</v>
      </c>
      <c r="F438" s="123">
        <v>11175</v>
      </c>
      <c r="G438" s="128">
        <v>590</v>
      </c>
      <c r="H438" s="123" t="s">
        <v>130</v>
      </c>
      <c r="I438" s="123" t="s">
        <v>293</v>
      </c>
      <c r="J438" s="123">
        <v>112</v>
      </c>
      <c r="K438" s="123" t="s">
        <v>130</v>
      </c>
      <c r="L438">
        <f t="shared" si="13"/>
        <v>65</v>
      </c>
      <c r="M438">
        <v>65</v>
      </c>
      <c r="O438">
        <v>65</v>
      </c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</row>
    <row r="439" spans="1:41" ht="13.5" hidden="1">
      <c r="A439" s="123" t="s">
        <v>258</v>
      </c>
      <c r="B439" s="123">
        <v>9.91</v>
      </c>
      <c r="C439" s="123" t="s">
        <v>144</v>
      </c>
      <c r="D439" s="128" t="s">
        <v>129</v>
      </c>
      <c r="E439" s="123">
        <v>19515</v>
      </c>
      <c r="F439" s="123">
        <v>11067</v>
      </c>
      <c r="G439" s="128">
        <v>637</v>
      </c>
      <c r="H439" s="123" t="s">
        <v>130</v>
      </c>
      <c r="I439" s="123" t="s">
        <v>369</v>
      </c>
      <c r="J439" s="123">
        <v>145</v>
      </c>
      <c r="K439" s="123" t="s">
        <v>130</v>
      </c>
      <c r="L439">
        <f t="shared" si="13"/>
        <v>47</v>
      </c>
      <c r="M439">
        <v>47</v>
      </c>
      <c r="O439">
        <v>47</v>
      </c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</row>
    <row r="440" spans="1:41" ht="13.5" hidden="1">
      <c r="A440" s="123" t="s">
        <v>260</v>
      </c>
      <c r="B440" s="123">
        <v>10.1</v>
      </c>
      <c r="C440" s="123" t="s">
        <v>144</v>
      </c>
      <c r="D440" s="128" t="s">
        <v>129</v>
      </c>
      <c r="E440" s="123">
        <v>19515</v>
      </c>
      <c r="F440" s="123">
        <v>10922</v>
      </c>
      <c r="G440" s="128">
        <v>693</v>
      </c>
      <c r="H440" s="123" t="s">
        <v>130</v>
      </c>
      <c r="I440" s="123" t="s">
        <v>449</v>
      </c>
      <c r="J440" s="123">
        <v>113</v>
      </c>
      <c r="K440" s="123" t="s">
        <v>130</v>
      </c>
      <c r="L440">
        <f t="shared" si="13"/>
        <v>56</v>
      </c>
      <c r="M440">
        <v>56</v>
      </c>
      <c r="O440">
        <v>56</v>
      </c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</row>
    <row r="441" spans="1:41" ht="13.5" hidden="1">
      <c r="A441" s="123" t="s">
        <v>261</v>
      </c>
      <c r="B441" s="123">
        <v>10.2</v>
      </c>
      <c r="C441" s="123" t="s">
        <v>144</v>
      </c>
      <c r="D441" s="128" t="s">
        <v>129</v>
      </c>
      <c r="E441" s="123">
        <v>19487</v>
      </c>
      <c r="F441" s="123">
        <v>10812</v>
      </c>
      <c r="G441" s="128">
        <v>736</v>
      </c>
      <c r="H441" s="123" t="s">
        <v>130</v>
      </c>
      <c r="I441" s="123" t="s">
        <v>577</v>
      </c>
      <c r="J441" s="123">
        <v>131</v>
      </c>
      <c r="K441" s="123" t="s">
        <v>130</v>
      </c>
      <c r="L441">
        <f t="shared" si="13"/>
        <v>43</v>
      </c>
      <c r="M441">
        <v>43</v>
      </c>
      <c r="O441">
        <v>43</v>
      </c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</row>
    <row r="442" spans="1:41" ht="13.5" hidden="1">
      <c r="A442" s="123" t="s">
        <v>263</v>
      </c>
      <c r="B442" s="123">
        <v>10.3</v>
      </c>
      <c r="C442" s="123" t="s">
        <v>144</v>
      </c>
      <c r="D442" s="128" t="s">
        <v>129</v>
      </c>
      <c r="E442" s="123">
        <v>19440</v>
      </c>
      <c r="F442" s="123">
        <v>10690</v>
      </c>
      <c r="G442" s="128">
        <v>770</v>
      </c>
      <c r="H442" s="123" t="s">
        <v>130</v>
      </c>
      <c r="I442" s="123" t="s">
        <v>429</v>
      </c>
      <c r="J442" s="123">
        <v>140</v>
      </c>
      <c r="K442" s="123" t="s">
        <v>130</v>
      </c>
      <c r="L442">
        <f aca="true" t="shared" si="14" ref="L442:L473">G442-G441</f>
        <v>34</v>
      </c>
      <c r="M442">
        <v>34</v>
      </c>
      <c r="O442">
        <v>34</v>
      </c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</row>
    <row r="443" spans="1:41" ht="13.5" hidden="1">
      <c r="A443" s="123" t="s">
        <v>265</v>
      </c>
      <c r="B443" s="123">
        <v>10.4</v>
      </c>
      <c r="C443" s="123" t="s">
        <v>144</v>
      </c>
      <c r="D443" s="128" t="s">
        <v>129</v>
      </c>
      <c r="E443" s="123">
        <v>19497</v>
      </c>
      <c r="F443" s="123">
        <v>10562</v>
      </c>
      <c r="G443" s="128">
        <v>790</v>
      </c>
      <c r="H443" s="123" t="s">
        <v>130</v>
      </c>
      <c r="I443" s="123" t="s">
        <v>361</v>
      </c>
      <c r="J443" s="123">
        <v>85</v>
      </c>
      <c r="K443" s="123" t="s">
        <v>130</v>
      </c>
      <c r="L443">
        <f t="shared" si="14"/>
        <v>20</v>
      </c>
      <c r="M443">
        <v>20</v>
      </c>
      <c r="O443">
        <v>20</v>
      </c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</row>
    <row r="444" spans="1:41" s="132" customFormat="1" ht="13.5">
      <c r="A444" s="130" t="s">
        <v>267</v>
      </c>
      <c r="B444" s="130">
        <v>10.5</v>
      </c>
      <c r="C444" s="130" t="s">
        <v>144</v>
      </c>
      <c r="D444" s="131" t="s">
        <v>129</v>
      </c>
      <c r="E444" s="130">
        <v>19492</v>
      </c>
      <c r="F444" s="130">
        <v>10477</v>
      </c>
      <c r="G444" s="131">
        <v>797</v>
      </c>
      <c r="H444" s="130" t="s">
        <v>130</v>
      </c>
      <c r="I444" s="130" t="s">
        <v>224</v>
      </c>
      <c r="J444" s="130">
        <v>136</v>
      </c>
      <c r="K444" s="130" t="s">
        <v>130</v>
      </c>
      <c r="L444" s="132">
        <f t="shared" si="14"/>
        <v>7</v>
      </c>
      <c r="M444" s="132">
        <v>7</v>
      </c>
      <c r="N444" s="132">
        <f>SUM(M422:M432,M434,M436)</f>
        <v>-388</v>
      </c>
      <c r="O444" s="132">
        <v>7</v>
      </c>
      <c r="P444" s="132">
        <f>SUM(O437:O444,O433)</f>
        <v>300</v>
      </c>
      <c r="Q444" s="133" t="s">
        <v>578</v>
      </c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</row>
    <row r="445" spans="1:41" ht="13.5" hidden="1">
      <c r="A445" s="123" t="s">
        <v>269</v>
      </c>
      <c r="B445" s="123">
        <v>10.7</v>
      </c>
      <c r="C445" s="123" t="s">
        <v>144</v>
      </c>
      <c r="D445" s="128" t="s">
        <v>129</v>
      </c>
      <c r="E445" s="123">
        <v>19605</v>
      </c>
      <c r="F445" s="123">
        <v>10555</v>
      </c>
      <c r="G445" s="128">
        <v>778</v>
      </c>
      <c r="H445" s="123" t="s">
        <v>130</v>
      </c>
      <c r="I445" s="123" t="s">
        <v>566</v>
      </c>
      <c r="J445" s="123">
        <v>124</v>
      </c>
      <c r="K445" s="123" t="s">
        <v>130</v>
      </c>
      <c r="L445">
        <f t="shared" si="14"/>
        <v>-19</v>
      </c>
      <c r="M445">
        <v>-19</v>
      </c>
      <c r="O445">
        <v>-19</v>
      </c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</row>
    <row r="446" spans="1:41" ht="13.5" hidden="1">
      <c r="A446" s="123" t="s">
        <v>271</v>
      </c>
      <c r="B446" s="123">
        <v>10.8</v>
      </c>
      <c r="C446" s="123" t="s">
        <v>144</v>
      </c>
      <c r="D446" s="128" t="s">
        <v>129</v>
      </c>
      <c r="E446" s="123">
        <v>19682</v>
      </c>
      <c r="F446" s="123">
        <v>10652</v>
      </c>
      <c r="G446" s="128">
        <v>756</v>
      </c>
      <c r="H446" s="123" t="s">
        <v>130</v>
      </c>
      <c r="I446" s="123" t="s">
        <v>239</v>
      </c>
      <c r="J446" s="123">
        <v>134</v>
      </c>
      <c r="K446" s="123" t="s">
        <v>130</v>
      </c>
      <c r="L446">
        <f t="shared" si="14"/>
        <v>-22</v>
      </c>
      <c r="M446">
        <v>-22</v>
      </c>
      <c r="O446">
        <v>-22</v>
      </c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</row>
    <row r="447" spans="1:41" ht="13.5" hidden="1">
      <c r="A447" s="123" t="s">
        <v>273</v>
      </c>
      <c r="B447" s="123">
        <v>10.9</v>
      </c>
      <c r="C447" s="123" t="s">
        <v>144</v>
      </c>
      <c r="D447" s="128" t="s">
        <v>129</v>
      </c>
      <c r="E447" s="123">
        <v>19792</v>
      </c>
      <c r="F447" s="123">
        <v>10730</v>
      </c>
      <c r="G447" s="128">
        <v>762</v>
      </c>
      <c r="H447" s="123" t="s">
        <v>130</v>
      </c>
      <c r="I447" s="123" t="s">
        <v>579</v>
      </c>
      <c r="J447" s="123">
        <v>141</v>
      </c>
      <c r="K447" s="123" t="s">
        <v>130</v>
      </c>
      <c r="L447">
        <f t="shared" si="14"/>
        <v>6</v>
      </c>
      <c r="M447">
        <v>6</v>
      </c>
      <c r="O447">
        <v>6</v>
      </c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</row>
    <row r="448" spans="1:41" ht="13.5" hidden="1">
      <c r="A448" s="123" t="s">
        <v>275</v>
      </c>
      <c r="B448" s="123">
        <v>11.1</v>
      </c>
      <c r="C448" s="123" t="s">
        <v>144</v>
      </c>
      <c r="D448" s="128" t="s">
        <v>129</v>
      </c>
      <c r="E448" s="123">
        <v>19930</v>
      </c>
      <c r="F448" s="123">
        <v>10697</v>
      </c>
      <c r="G448" s="128">
        <v>780</v>
      </c>
      <c r="H448" s="123" t="s">
        <v>130</v>
      </c>
      <c r="I448" s="123" t="s">
        <v>562</v>
      </c>
      <c r="J448" s="123">
        <v>106</v>
      </c>
      <c r="K448" s="123" t="s">
        <v>130</v>
      </c>
      <c r="L448">
        <f t="shared" si="14"/>
        <v>18</v>
      </c>
      <c r="M448">
        <v>18</v>
      </c>
      <c r="O448">
        <v>18</v>
      </c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</row>
    <row r="449" spans="1:41" ht="13.5" hidden="1">
      <c r="A449" s="123" t="s">
        <v>276</v>
      </c>
      <c r="B449" s="123">
        <v>11.2</v>
      </c>
      <c r="C449" s="123" t="s">
        <v>144</v>
      </c>
      <c r="D449" s="128" t="s">
        <v>129</v>
      </c>
      <c r="E449" s="123">
        <v>20032</v>
      </c>
      <c r="F449" s="123">
        <v>10725</v>
      </c>
      <c r="G449" s="128">
        <v>769</v>
      </c>
      <c r="H449" s="123" t="s">
        <v>130</v>
      </c>
      <c r="I449" s="123" t="s">
        <v>580</v>
      </c>
      <c r="J449" s="123">
        <v>155</v>
      </c>
      <c r="K449" s="123" t="s">
        <v>130</v>
      </c>
      <c r="L449">
        <f t="shared" si="14"/>
        <v>-11</v>
      </c>
      <c r="M449">
        <v>-11</v>
      </c>
      <c r="O449">
        <v>-11</v>
      </c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</row>
    <row r="450" spans="1:41" ht="13.5" hidden="1">
      <c r="A450" s="123" t="s">
        <v>278</v>
      </c>
      <c r="B450" s="123">
        <v>11.3</v>
      </c>
      <c r="C450" s="123" t="s">
        <v>144</v>
      </c>
      <c r="D450" s="128" t="s">
        <v>129</v>
      </c>
      <c r="E450" s="123">
        <v>20187</v>
      </c>
      <c r="F450" s="123">
        <v>10710</v>
      </c>
      <c r="G450" s="128">
        <v>747</v>
      </c>
      <c r="H450" s="123" t="s">
        <v>130</v>
      </c>
      <c r="I450" s="123" t="s">
        <v>571</v>
      </c>
      <c r="J450" s="123">
        <v>135</v>
      </c>
      <c r="K450" s="123" t="s">
        <v>130</v>
      </c>
      <c r="L450">
        <f t="shared" si="14"/>
        <v>-22</v>
      </c>
      <c r="M450">
        <v>-22</v>
      </c>
      <c r="O450">
        <v>-22</v>
      </c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</row>
    <row r="451" spans="1:41" ht="13.5" hidden="1">
      <c r="A451" s="123" t="s">
        <v>281</v>
      </c>
      <c r="B451" s="123">
        <v>11.5</v>
      </c>
      <c r="C451" s="123" t="s">
        <v>144</v>
      </c>
      <c r="D451" s="128" t="s">
        <v>129</v>
      </c>
      <c r="E451" s="123">
        <v>20322</v>
      </c>
      <c r="F451" s="123">
        <v>10710</v>
      </c>
      <c r="G451" s="128">
        <v>704</v>
      </c>
      <c r="H451" s="123" t="s">
        <v>130</v>
      </c>
      <c r="I451" s="123" t="s">
        <v>181</v>
      </c>
      <c r="J451" s="123">
        <v>132</v>
      </c>
      <c r="K451" s="123" t="s">
        <v>130</v>
      </c>
      <c r="L451">
        <f t="shared" si="14"/>
        <v>-43</v>
      </c>
      <c r="M451">
        <v>-43</v>
      </c>
      <c r="O451">
        <v>-43</v>
      </c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</row>
    <row r="452" spans="1:41" ht="13.5" hidden="1">
      <c r="A452" s="123" t="s">
        <v>283</v>
      </c>
      <c r="B452" s="123">
        <v>11.6</v>
      </c>
      <c r="C452" s="123" t="s">
        <v>144</v>
      </c>
      <c r="D452" s="128" t="s">
        <v>129</v>
      </c>
      <c r="E452" s="123">
        <v>20452</v>
      </c>
      <c r="F452" s="123">
        <v>10682</v>
      </c>
      <c r="G452" s="128">
        <v>642</v>
      </c>
      <c r="H452" s="123" t="s">
        <v>130</v>
      </c>
      <c r="I452" s="123" t="s">
        <v>581</v>
      </c>
      <c r="J452" s="123">
        <v>90.5</v>
      </c>
      <c r="K452" s="123" t="s">
        <v>130</v>
      </c>
      <c r="L452">
        <f t="shared" si="14"/>
        <v>-62</v>
      </c>
      <c r="M452">
        <v>-62</v>
      </c>
      <c r="O452">
        <v>-62</v>
      </c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</row>
    <row r="453" spans="1:41" ht="13.5" hidden="1">
      <c r="A453" s="123" t="s">
        <v>285</v>
      </c>
      <c r="B453" s="123">
        <v>11.7</v>
      </c>
      <c r="C453" s="123" t="s">
        <v>144</v>
      </c>
      <c r="D453" s="128" t="s">
        <v>129</v>
      </c>
      <c r="E453" s="123">
        <v>20542</v>
      </c>
      <c r="F453" s="123">
        <v>10695</v>
      </c>
      <c r="G453" s="128">
        <v>622</v>
      </c>
      <c r="H453" s="123" t="s">
        <v>130</v>
      </c>
      <c r="I453" s="123" t="s">
        <v>259</v>
      </c>
      <c r="J453" s="123">
        <v>166</v>
      </c>
      <c r="K453" s="123" t="s">
        <v>130</v>
      </c>
      <c r="L453">
        <f t="shared" si="14"/>
        <v>-20</v>
      </c>
      <c r="M453">
        <v>-20</v>
      </c>
      <c r="O453">
        <v>-20</v>
      </c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</row>
    <row r="454" spans="1:41" ht="13.5" hidden="1">
      <c r="A454" s="123" t="s">
        <v>287</v>
      </c>
      <c r="B454" s="123">
        <v>11.8</v>
      </c>
      <c r="C454" s="123" t="s">
        <v>144</v>
      </c>
      <c r="D454" s="128" t="s">
        <v>129</v>
      </c>
      <c r="E454" s="123">
        <v>20662</v>
      </c>
      <c r="F454" s="123">
        <v>10580</v>
      </c>
      <c r="G454" s="128">
        <v>627</v>
      </c>
      <c r="H454" s="123" t="s">
        <v>130</v>
      </c>
      <c r="I454" s="123" t="s">
        <v>250</v>
      </c>
      <c r="J454" s="123">
        <v>130</v>
      </c>
      <c r="K454" s="123" t="s">
        <v>130</v>
      </c>
      <c r="L454">
        <f t="shared" si="14"/>
        <v>5</v>
      </c>
      <c r="M454">
        <v>5</v>
      </c>
      <c r="O454">
        <v>5</v>
      </c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</row>
    <row r="455" spans="1:41" ht="13.5" hidden="1">
      <c r="A455" s="123" t="s">
        <v>288</v>
      </c>
      <c r="B455" s="123">
        <v>12</v>
      </c>
      <c r="C455" s="123" t="s">
        <v>144</v>
      </c>
      <c r="D455" s="128" t="s">
        <v>129</v>
      </c>
      <c r="E455" s="123">
        <v>20767</v>
      </c>
      <c r="F455" s="123">
        <v>10502</v>
      </c>
      <c r="G455" s="128">
        <v>677</v>
      </c>
      <c r="H455" s="123" t="s">
        <v>130</v>
      </c>
      <c r="I455" s="123" t="s">
        <v>257</v>
      </c>
      <c r="J455" s="123">
        <v>117</v>
      </c>
      <c r="K455" s="123" t="s">
        <v>130</v>
      </c>
      <c r="L455">
        <f t="shared" si="14"/>
        <v>50</v>
      </c>
      <c r="M455">
        <v>50</v>
      </c>
      <c r="O455">
        <v>50</v>
      </c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</row>
    <row r="456" spans="1:41" ht="13.5" hidden="1">
      <c r="A456" s="123" t="s">
        <v>290</v>
      </c>
      <c r="B456" s="123">
        <v>12.1</v>
      </c>
      <c r="C456" s="123" t="s">
        <v>144</v>
      </c>
      <c r="D456" s="128" t="s">
        <v>129</v>
      </c>
      <c r="E456" s="123">
        <v>20842</v>
      </c>
      <c r="F456" s="123">
        <v>10412</v>
      </c>
      <c r="G456" s="128">
        <v>738</v>
      </c>
      <c r="H456" s="123" t="s">
        <v>130</v>
      </c>
      <c r="I456" s="123" t="s">
        <v>262</v>
      </c>
      <c r="J456" s="123">
        <v>97.1</v>
      </c>
      <c r="K456" s="123" t="s">
        <v>130</v>
      </c>
      <c r="L456">
        <f t="shared" si="14"/>
        <v>61</v>
      </c>
      <c r="M456">
        <v>61</v>
      </c>
      <c r="O456">
        <v>61</v>
      </c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</row>
    <row r="457" spans="1:41" ht="13.5" hidden="1">
      <c r="A457" s="123" t="s">
        <v>292</v>
      </c>
      <c r="B457" s="123">
        <v>12.2</v>
      </c>
      <c r="C457" s="123" t="s">
        <v>144</v>
      </c>
      <c r="D457" s="128" t="s">
        <v>129</v>
      </c>
      <c r="E457" s="123">
        <v>20915</v>
      </c>
      <c r="F457" s="123">
        <v>10347</v>
      </c>
      <c r="G457" s="128">
        <v>799</v>
      </c>
      <c r="H457" s="123" t="s">
        <v>130</v>
      </c>
      <c r="I457" s="123" t="s">
        <v>356</v>
      </c>
      <c r="J457" s="123">
        <v>90.3</v>
      </c>
      <c r="K457" s="123" t="s">
        <v>130</v>
      </c>
      <c r="L457">
        <f t="shared" si="14"/>
        <v>61</v>
      </c>
      <c r="M457">
        <v>61</v>
      </c>
      <c r="O457">
        <v>61</v>
      </c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</row>
    <row r="458" spans="1:41" ht="13.5" hidden="1">
      <c r="A458" s="123" t="s">
        <v>294</v>
      </c>
      <c r="B458" s="123">
        <v>12.3</v>
      </c>
      <c r="C458" s="123" t="s">
        <v>144</v>
      </c>
      <c r="D458" s="128" t="s">
        <v>129</v>
      </c>
      <c r="E458" s="123">
        <v>20995</v>
      </c>
      <c r="F458" s="123">
        <v>10305</v>
      </c>
      <c r="G458" s="128">
        <v>858</v>
      </c>
      <c r="H458" s="123" t="s">
        <v>130</v>
      </c>
      <c r="I458" s="123" t="s">
        <v>582</v>
      </c>
      <c r="J458" s="123">
        <v>124</v>
      </c>
      <c r="K458" s="123" t="s">
        <v>130</v>
      </c>
      <c r="L458">
        <f t="shared" si="14"/>
        <v>59</v>
      </c>
      <c r="M458">
        <v>59</v>
      </c>
      <c r="O458">
        <v>59</v>
      </c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</row>
    <row r="459" spans="1:41" s="132" customFormat="1" ht="13.5">
      <c r="A459" s="130" t="s">
        <v>296</v>
      </c>
      <c r="B459" s="130">
        <v>12.4</v>
      </c>
      <c r="C459" s="130" t="s">
        <v>144</v>
      </c>
      <c r="D459" s="131" t="s">
        <v>129</v>
      </c>
      <c r="E459" s="130">
        <v>21107</v>
      </c>
      <c r="F459" s="130">
        <v>10357</v>
      </c>
      <c r="G459" s="131">
        <v>893</v>
      </c>
      <c r="H459" s="130" t="s">
        <v>130</v>
      </c>
      <c r="I459" s="130" t="s">
        <v>583</v>
      </c>
      <c r="J459" s="130">
        <v>115</v>
      </c>
      <c r="K459" s="130" t="s">
        <v>130</v>
      </c>
      <c r="L459" s="132">
        <f t="shared" si="14"/>
        <v>35</v>
      </c>
      <c r="M459" s="132">
        <v>35</v>
      </c>
      <c r="N459" s="132">
        <f>SUM(M445:M446,M449:M453)</f>
        <v>-199</v>
      </c>
      <c r="O459" s="132">
        <v>35</v>
      </c>
      <c r="P459" s="132">
        <f>SUM(O447:O448,O454:O459)</f>
        <v>295</v>
      </c>
      <c r="Q459" s="133" t="s">
        <v>584</v>
      </c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</row>
    <row r="460" spans="1:41" ht="13.5" hidden="1">
      <c r="A460" s="123" t="s">
        <v>298</v>
      </c>
      <c r="B460" s="123">
        <v>12.5</v>
      </c>
      <c r="C460" s="123" t="s">
        <v>144</v>
      </c>
      <c r="D460" s="128" t="s">
        <v>129</v>
      </c>
      <c r="E460" s="123">
        <v>21207</v>
      </c>
      <c r="F460" s="123">
        <v>10415</v>
      </c>
      <c r="G460" s="128">
        <v>873</v>
      </c>
      <c r="H460" s="123" t="s">
        <v>130</v>
      </c>
      <c r="I460" s="123" t="s">
        <v>563</v>
      </c>
      <c r="J460" s="123">
        <v>99.7</v>
      </c>
      <c r="K460" s="123" t="s">
        <v>130</v>
      </c>
      <c r="L460">
        <f t="shared" si="14"/>
        <v>-20</v>
      </c>
      <c r="M460">
        <v>-20</v>
      </c>
      <c r="O460">
        <v>-20</v>
      </c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</row>
    <row r="461" spans="1:41" ht="13.5" hidden="1">
      <c r="A461" s="123" t="s">
        <v>299</v>
      </c>
      <c r="B461" s="123">
        <v>12.6</v>
      </c>
      <c r="C461" s="123" t="s">
        <v>144</v>
      </c>
      <c r="D461" s="128" t="s">
        <v>129</v>
      </c>
      <c r="E461" s="123">
        <v>21305</v>
      </c>
      <c r="F461" s="123">
        <v>10437</v>
      </c>
      <c r="G461" s="128">
        <v>834</v>
      </c>
      <c r="H461" s="123" t="s">
        <v>130</v>
      </c>
      <c r="I461" s="123" t="s">
        <v>177</v>
      </c>
      <c r="J461" s="123">
        <v>90.6</v>
      </c>
      <c r="K461" s="123" t="s">
        <v>130</v>
      </c>
      <c r="L461">
        <f t="shared" si="14"/>
        <v>-39</v>
      </c>
      <c r="M461">
        <v>-39</v>
      </c>
      <c r="O461">
        <v>-39</v>
      </c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</row>
    <row r="462" spans="1:41" ht="13.5" hidden="1">
      <c r="A462" s="123" t="s">
        <v>301</v>
      </c>
      <c r="B462" s="123">
        <v>12.7</v>
      </c>
      <c r="C462" s="123" t="s">
        <v>144</v>
      </c>
      <c r="D462" s="128" t="s">
        <v>129</v>
      </c>
      <c r="E462" s="123">
        <v>21382</v>
      </c>
      <c r="F462" s="123">
        <v>10485</v>
      </c>
      <c r="G462" s="128">
        <v>790</v>
      </c>
      <c r="H462" s="123" t="s">
        <v>130</v>
      </c>
      <c r="I462" s="123" t="s">
        <v>564</v>
      </c>
      <c r="J462" s="123">
        <v>95.3</v>
      </c>
      <c r="K462" s="123" t="s">
        <v>130</v>
      </c>
      <c r="L462">
        <f t="shared" si="14"/>
        <v>-44</v>
      </c>
      <c r="M462">
        <v>-44</v>
      </c>
      <c r="O462">
        <v>-44</v>
      </c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</row>
    <row r="463" spans="1:41" ht="13.5" hidden="1">
      <c r="A463" s="123" t="s">
        <v>303</v>
      </c>
      <c r="B463" s="123">
        <v>12.8</v>
      </c>
      <c r="C463" s="123" t="s">
        <v>144</v>
      </c>
      <c r="D463" s="128" t="s">
        <v>129</v>
      </c>
      <c r="E463" s="123">
        <v>21452</v>
      </c>
      <c r="F463" s="123">
        <v>10550</v>
      </c>
      <c r="G463" s="128">
        <v>752</v>
      </c>
      <c r="H463" s="123" t="s">
        <v>130</v>
      </c>
      <c r="I463" s="123" t="s">
        <v>150</v>
      </c>
      <c r="J463" s="123">
        <v>107</v>
      </c>
      <c r="K463" s="123" t="s">
        <v>130</v>
      </c>
      <c r="L463">
        <f t="shared" si="14"/>
        <v>-38</v>
      </c>
      <c r="M463">
        <v>-38</v>
      </c>
      <c r="O463">
        <v>-38</v>
      </c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</row>
    <row r="464" spans="1:41" ht="13.5" hidden="1">
      <c r="A464" s="123" t="s">
        <v>305</v>
      </c>
      <c r="B464" s="123">
        <v>12.9</v>
      </c>
      <c r="C464" s="123" t="s">
        <v>144</v>
      </c>
      <c r="D464" s="128" t="s">
        <v>129</v>
      </c>
      <c r="E464" s="123">
        <v>21502</v>
      </c>
      <c r="F464" s="123">
        <v>10645</v>
      </c>
      <c r="G464" s="128">
        <v>787</v>
      </c>
      <c r="H464" s="123" t="s">
        <v>130</v>
      </c>
      <c r="I464" s="123" t="s">
        <v>553</v>
      </c>
      <c r="J464" s="123">
        <v>112</v>
      </c>
      <c r="K464" s="123" t="s">
        <v>130</v>
      </c>
      <c r="L464">
        <f t="shared" si="14"/>
        <v>35</v>
      </c>
      <c r="M464">
        <v>35</v>
      </c>
      <c r="O464">
        <v>35</v>
      </c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</row>
    <row r="465" spans="1:41" s="132" customFormat="1" ht="13.5">
      <c r="A465" s="130" t="s">
        <v>307</v>
      </c>
      <c r="B465" s="130">
        <v>13</v>
      </c>
      <c r="C465" s="130" t="s">
        <v>144</v>
      </c>
      <c r="D465" s="131" t="s">
        <v>129</v>
      </c>
      <c r="E465" s="130">
        <v>21462</v>
      </c>
      <c r="F465" s="130">
        <v>10750</v>
      </c>
      <c r="G465" s="131">
        <v>793</v>
      </c>
      <c r="H465" s="130" t="s">
        <v>130</v>
      </c>
      <c r="I465" s="130" t="s">
        <v>585</v>
      </c>
      <c r="J465" s="130">
        <v>127</v>
      </c>
      <c r="K465" s="130" t="s">
        <v>130</v>
      </c>
      <c r="L465" s="132">
        <f t="shared" si="14"/>
        <v>6</v>
      </c>
      <c r="M465" s="132">
        <v>6</v>
      </c>
      <c r="N465" s="132">
        <f>SUM(M460:M463)</f>
        <v>-141</v>
      </c>
      <c r="O465" s="132">
        <v>6</v>
      </c>
      <c r="P465" s="132">
        <f>SUM(O464:O465)</f>
        <v>41</v>
      </c>
      <c r="Q465" s="133" t="s">
        <v>586</v>
      </c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</row>
    <row r="466" spans="1:41" ht="13.5" hidden="1">
      <c r="A466" s="123" t="s">
        <v>309</v>
      </c>
      <c r="B466" s="123">
        <v>13.1</v>
      </c>
      <c r="C466" s="123" t="s">
        <v>144</v>
      </c>
      <c r="D466" s="128" t="s">
        <v>129</v>
      </c>
      <c r="E466" s="123">
        <v>21555</v>
      </c>
      <c r="F466" s="123">
        <v>10837</v>
      </c>
      <c r="G466" s="128">
        <v>770</v>
      </c>
      <c r="H466" s="123" t="s">
        <v>130</v>
      </c>
      <c r="I466" s="123" t="s">
        <v>587</v>
      </c>
      <c r="J466" s="123">
        <v>117</v>
      </c>
      <c r="K466" s="123" t="s">
        <v>130</v>
      </c>
      <c r="L466">
        <f t="shared" si="14"/>
        <v>-23</v>
      </c>
      <c r="M466">
        <v>-23</v>
      </c>
      <c r="O466">
        <v>-23</v>
      </c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</row>
    <row r="467" spans="1:41" ht="13.5" hidden="1">
      <c r="A467" s="123" t="s">
        <v>311</v>
      </c>
      <c r="B467" s="123">
        <v>13.3</v>
      </c>
      <c r="C467" s="123" t="s">
        <v>144</v>
      </c>
      <c r="D467" s="128" t="s">
        <v>129</v>
      </c>
      <c r="E467" s="123">
        <v>21577</v>
      </c>
      <c r="F467" s="123">
        <v>10952</v>
      </c>
      <c r="G467" s="128">
        <v>755</v>
      </c>
      <c r="H467" s="123" t="s">
        <v>130</v>
      </c>
      <c r="I467" s="123" t="s">
        <v>218</v>
      </c>
      <c r="J467" s="123">
        <v>150</v>
      </c>
      <c r="K467" s="123" t="s">
        <v>130</v>
      </c>
      <c r="L467">
        <f t="shared" si="14"/>
        <v>-15</v>
      </c>
      <c r="M467">
        <v>-15</v>
      </c>
      <c r="O467">
        <v>-15</v>
      </c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</row>
    <row r="468" spans="1:41" ht="13.5" hidden="1">
      <c r="A468" s="123" t="s">
        <v>312</v>
      </c>
      <c r="B468" s="123">
        <v>13.4</v>
      </c>
      <c r="C468" s="123" t="s">
        <v>144</v>
      </c>
      <c r="D468" s="128" t="s">
        <v>129</v>
      </c>
      <c r="E468" s="123">
        <v>21570</v>
      </c>
      <c r="F468" s="123">
        <v>11102</v>
      </c>
      <c r="G468" s="128">
        <v>736</v>
      </c>
      <c r="H468" s="123" t="s">
        <v>130</v>
      </c>
      <c r="I468" s="123" t="s">
        <v>588</v>
      </c>
      <c r="J468" s="123">
        <v>135</v>
      </c>
      <c r="K468" s="123" t="s">
        <v>130</v>
      </c>
      <c r="L468">
        <f t="shared" si="14"/>
        <v>-19</v>
      </c>
      <c r="M468">
        <v>-19</v>
      </c>
      <c r="O468">
        <v>-19</v>
      </c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</row>
    <row r="469" spans="1:41" ht="13.5" hidden="1">
      <c r="A469" s="123" t="s">
        <v>314</v>
      </c>
      <c r="B469" s="123">
        <v>13.6</v>
      </c>
      <c r="C469" s="123" t="s">
        <v>144</v>
      </c>
      <c r="D469" s="128" t="s">
        <v>129</v>
      </c>
      <c r="E469" s="123">
        <v>21495</v>
      </c>
      <c r="F469" s="123">
        <v>11215</v>
      </c>
      <c r="G469" s="128">
        <v>701</v>
      </c>
      <c r="H469" s="123" t="s">
        <v>130</v>
      </c>
      <c r="I469" s="123" t="s">
        <v>218</v>
      </c>
      <c r="J469" s="123">
        <v>202</v>
      </c>
      <c r="K469" s="123" t="s">
        <v>130</v>
      </c>
      <c r="L469">
        <f t="shared" si="14"/>
        <v>-35</v>
      </c>
      <c r="M469">
        <v>-35</v>
      </c>
      <c r="O469">
        <v>-35</v>
      </c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</row>
    <row r="470" spans="1:41" ht="13.5" hidden="1">
      <c r="A470" s="123" t="s">
        <v>385</v>
      </c>
      <c r="B470" s="123">
        <v>13.8</v>
      </c>
      <c r="C470" s="123" t="s">
        <v>144</v>
      </c>
      <c r="D470" s="128" t="s">
        <v>129</v>
      </c>
      <c r="E470" s="123">
        <v>21487</v>
      </c>
      <c r="F470" s="123">
        <v>11417</v>
      </c>
      <c r="G470" s="128">
        <v>658</v>
      </c>
      <c r="H470" s="123" t="s">
        <v>130</v>
      </c>
      <c r="I470" s="123" t="s">
        <v>131</v>
      </c>
      <c r="J470" s="123">
        <v>87.4</v>
      </c>
      <c r="K470" s="123" t="s">
        <v>130</v>
      </c>
      <c r="L470">
        <f t="shared" si="14"/>
        <v>-43</v>
      </c>
      <c r="M470">
        <v>-43</v>
      </c>
      <c r="O470">
        <v>-43</v>
      </c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</row>
    <row r="471" spans="1:41" ht="13.5" hidden="1">
      <c r="A471" s="123" t="s">
        <v>387</v>
      </c>
      <c r="B471" s="123">
        <v>13.8</v>
      </c>
      <c r="C471" s="123" t="s">
        <v>144</v>
      </c>
      <c r="D471" s="128" t="s">
        <v>129</v>
      </c>
      <c r="E471" s="123">
        <v>21487</v>
      </c>
      <c r="F471" s="123">
        <v>11505</v>
      </c>
      <c r="G471" s="128">
        <v>653</v>
      </c>
      <c r="H471" s="123" t="s">
        <v>130</v>
      </c>
      <c r="I471" s="123" t="s">
        <v>131</v>
      </c>
      <c r="J471" s="123">
        <v>167</v>
      </c>
      <c r="K471" s="123" t="s">
        <v>130</v>
      </c>
      <c r="L471">
        <f t="shared" si="14"/>
        <v>-5</v>
      </c>
      <c r="M471">
        <v>-5</v>
      </c>
      <c r="O471">
        <v>-5</v>
      </c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</row>
    <row r="472" spans="1:41" ht="13.5" hidden="1">
      <c r="A472" s="123" t="s">
        <v>389</v>
      </c>
      <c r="B472" s="123">
        <v>14</v>
      </c>
      <c r="C472" s="123" t="s">
        <v>144</v>
      </c>
      <c r="D472" s="128" t="s">
        <v>129</v>
      </c>
      <c r="E472" s="123">
        <v>21487</v>
      </c>
      <c r="F472" s="123">
        <v>11672</v>
      </c>
      <c r="G472" s="128">
        <v>669</v>
      </c>
      <c r="H472" s="123" t="s">
        <v>130</v>
      </c>
      <c r="I472" s="123" t="s">
        <v>146</v>
      </c>
      <c r="J472" s="123">
        <v>267</v>
      </c>
      <c r="K472" s="123" t="s">
        <v>130</v>
      </c>
      <c r="L472">
        <f t="shared" si="14"/>
        <v>16</v>
      </c>
      <c r="M472">
        <v>16</v>
      </c>
      <c r="O472">
        <v>16</v>
      </c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</row>
    <row r="473" spans="1:41" s="132" customFormat="1" ht="13.5">
      <c r="A473" s="130" t="s">
        <v>391</v>
      </c>
      <c r="B473" s="130">
        <v>14.3</v>
      </c>
      <c r="C473" s="130" t="s">
        <v>144</v>
      </c>
      <c r="D473" s="131" t="s">
        <v>129</v>
      </c>
      <c r="E473" s="130">
        <v>21485</v>
      </c>
      <c r="F473" s="130">
        <v>11940</v>
      </c>
      <c r="G473" s="131">
        <v>713</v>
      </c>
      <c r="H473" s="130" t="s">
        <v>130</v>
      </c>
      <c r="I473" s="130" t="s">
        <v>589</v>
      </c>
      <c r="J473" s="130">
        <v>271</v>
      </c>
      <c r="K473" s="130" t="s">
        <v>130</v>
      </c>
      <c r="L473" s="132">
        <f t="shared" si="14"/>
        <v>44</v>
      </c>
      <c r="M473" s="132">
        <v>44</v>
      </c>
      <c r="N473" s="132">
        <f>SUM(M466:M471)</f>
        <v>-140</v>
      </c>
      <c r="O473" s="132">
        <v>44</v>
      </c>
      <c r="P473" s="132">
        <f>SUM(O472:O473)</f>
        <v>60</v>
      </c>
      <c r="Q473" s="133" t="s">
        <v>590</v>
      </c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</row>
    <row r="474" spans="1:41" ht="13.5" hidden="1">
      <c r="A474" s="123" t="s">
        <v>392</v>
      </c>
      <c r="B474" s="123">
        <v>14.5</v>
      </c>
      <c r="C474" s="123" t="s">
        <v>144</v>
      </c>
      <c r="D474" s="128" t="s">
        <v>129</v>
      </c>
      <c r="E474" s="123">
        <v>21630</v>
      </c>
      <c r="F474" s="123">
        <v>12170</v>
      </c>
      <c r="G474" s="128">
        <v>688</v>
      </c>
      <c r="H474" s="123" t="s">
        <v>130</v>
      </c>
      <c r="I474" s="123" t="s">
        <v>150</v>
      </c>
      <c r="J474" s="123">
        <v>208</v>
      </c>
      <c r="K474" s="123" t="s">
        <v>130</v>
      </c>
      <c r="L474">
        <f aca="true" t="shared" si="15" ref="L474:L486">G474-G473</f>
        <v>-25</v>
      </c>
      <c r="M474">
        <v>-25</v>
      </c>
      <c r="O474">
        <v>-25</v>
      </c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</row>
    <row r="475" spans="1:41" ht="13.5" hidden="1">
      <c r="A475" s="123" t="s">
        <v>394</v>
      </c>
      <c r="B475" s="123">
        <v>14.8</v>
      </c>
      <c r="C475" s="123" t="s">
        <v>144</v>
      </c>
      <c r="D475" s="128" t="s">
        <v>129</v>
      </c>
      <c r="E475" s="123">
        <v>21725</v>
      </c>
      <c r="F475" s="123">
        <v>12355</v>
      </c>
      <c r="G475" s="128">
        <v>683</v>
      </c>
      <c r="H475" s="123" t="s">
        <v>130</v>
      </c>
      <c r="I475" s="123" t="s">
        <v>150</v>
      </c>
      <c r="J475" s="123">
        <v>295</v>
      </c>
      <c r="K475" s="123" t="s">
        <v>130</v>
      </c>
      <c r="L475">
        <f t="shared" si="15"/>
        <v>-5</v>
      </c>
      <c r="M475">
        <v>-5</v>
      </c>
      <c r="O475">
        <v>-5</v>
      </c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</row>
    <row r="476" spans="1:41" s="132" customFormat="1" ht="13.5">
      <c r="A476" s="130" t="s">
        <v>395</v>
      </c>
      <c r="B476" s="130">
        <v>15</v>
      </c>
      <c r="C476" s="130" t="s">
        <v>144</v>
      </c>
      <c r="D476" s="131" t="s">
        <v>129</v>
      </c>
      <c r="E476" s="130">
        <v>21860</v>
      </c>
      <c r="F476" s="130">
        <v>12617</v>
      </c>
      <c r="G476" s="131">
        <v>691</v>
      </c>
      <c r="H476" s="130" t="s">
        <v>130</v>
      </c>
      <c r="I476" s="130" t="s">
        <v>581</v>
      </c>
      <c r="J476" s="130">
        <v>126</v>
      </c>
      <c r="K476" s="130" t="s">
        <v>130</v>
      </c>
      <c r="L476" s="132">
        <f t="shared" si="15"/>
        <v>8</v>
      </c>
      <c r="M476" s="132">
        <v>8</v>
      </c>
      <c r="N476" s="132">
        <f>SUM(M474:M475)</f>
        <v>-30</v>
      </c>
      <c r="O476" s="132">
        <v>8</v>
      </c>
      <c r="P476" s="132">
        <f>SUM(O476)</f>
        <v>8</v>
      </c>
      <c r="Q476" s="133" t="s">
        <v>591</v>
      </c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</row>
    <row r="477" spans="1:41" ht="13.5" hidden="1">
      <c r="A477" s="123" t="s">
        <v>397</v>
      </c>
      <c r="B477" s="123">
        <v>15.2</v>
      </c>
      <c r="C477" s="123" t="s">
        <v>144</v>
      </c>
      <c r="D477" s="128" t="s">
        <v>129</v>
      </c>
      <c r="E477" s="123">
        <v>21985</v>
      </c>
      <c r="F477" s="123">
        <v>12635</v>
      </c>
      <c r="G477" s="128">
        <v>678</v>
      </c>
      <c r="H477" s="123" t="s">
        <v>130</v>
      </c>
      <c r="I477" s="123" t="s">
        <v>592</v>
      </c>
      <c r="J477" s="123">
        <v>266</v>
      </c>
      <c r="K477" s="123" t="s">
        <v>130</v>
      </c>
      <c r="L477">
        <f t="shared" si="15"/>
        <v>-13</v>
      </c>
      <c r="M477">
        <v>-13</v>
      </c>
      <c r="O477">
        <v>-13</v>
      </c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</row>
    <row r="478" spans="1:41" ht="13.5" hidden="1">
      <c r="A478" s="123" t="s">
        <v>398</v>
      </c>
      <c r="B478" s="123">
        <v>15.4</v>
      </c>
      <c r="C478" s="123" t="s">
        <v>144</v>
      </c>
      <c r="D478" s="128" t="s">
        <v>129</v>
      </c>
      <c r="E478" s="123">
        <v>22120</v>
      </c>
      <c r="F478" s="123">
        <v>12865</v>
      </c>
      <c r="G478" s="128">
        <v>617</v>
      </c>
      <c r="H478" s="123" t="s">
        <v>130</v>
      </c>
      <c r="I478" s="123" t="s">
        <v>593</v>
      </c>
      <c r="J478" s="123">
        <v>140</v>
      </c>
      <c r="K478" s="123" t="s">
        <v>130</v>
      </c>
      <c r="L478">
        <f t="shared" si="15"/>
        <v>-61</v>
      </c>
      <c r="M478">
        <v>-61</v>
      </c>
      <c r="O478">
        <v>-61</v>
      </c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</row>
    <row r="479" spans="1:41" ht="13.5" hidden="1">
      <c r="A479" s="123" t="s">
        <v>400</v>
      </c>
      <c r="B479" s="123">
        <v>15.6</v>
      </c>
      <c r="C479" s="123" t="s">
        <v>144</v>
      </c>
      <c r="D479" s="128" t="s">
        <v>129</v>
      </c>
      <c r="E479" s="123">
        <v>22165</v>
      </c>
      <c r="F479" s="123">
        <v>12997</v>
      </c>
      <c r="G479" s="128">
        <v>569</v>
      </c>
      <c r="H479" s="123" t="s">
        <v>130</v>
      </c>
      <c r="I479" s="123" t="s">
        <v>594</v>
      </c>
      <c r="J479" s="123">
        <v>143</v>
      </c>
      <c r="K479" s="123" t="s">
        <v>130</v>
      </c>
      <c r="L479">
        <f t="shared" si="15"/>
        <v>-48</v>
      </c>
      <c r="M479">
        <v>-48</v>
      </c>
      <c r="O479">
        <v>-48</v>
      </c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</row>
    <row r="480" spans="1:41" ht="13.5" hidden="1">
      <c r="A480" s="123" t="s">
        <v>466</v>
      </c>
      <c r="B480" s="123">
        <v>15.7</v>
      </c>
      <c r="C480" s="123" t="s">
        <v>144</v>
      </c>
      <c r="D480" s="128" t="s">
        <v>129</v>
      </c>
      <c r="E480" s="123">
        <v>22250</v>
      </c>
      <c r="F480" s="123">
        <v>13112</v>
      </c>
      <c r="G480" s="128">
        <v>523</v>
      </c>
      <c r="H480" s="123" t="s">
        <v>130</v>
      </c>
      <c r="I480" s="123" t="s">
        <v>209</v>
      </c>
      <c r="J480" s="123">
        <v>125</v>
      </c>
      <c r="K480" s="123" t="s">
        <v>130</v>
      </c>
      <c r="L480">
        <f t="shared" si="15"/>
        <v>-46</v>
      </c>
      <c r="M480">
        <v>-46</v>
      </c>
      <c r="O480">
        <v>-46</v>
      </c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</row>
    <row r="481" spans="1:41" ht="13.5" hidden="1">
      <c r="A481" s="123" t="s">
        <v>467</v>
      </c>
      <c r="B481" s="123">
        <v>15.8</v>
      </c>
      <c r="C481" s="123" t="s">
        <v>144</v>
      </c>
      <c r="D481" s="128" t="s">
        <v>129</v>
      </c>
      <c r="E481" s="123">
        <v>22215</v>
      </c>
      <c r="F481" s="123">
        <v>13232</v>
      </c>
      <c r="G481" s="128">
        <v>495</v>
      </c>
      <c r="H481" s="123" t="s">
        <v>130</v>
      </c>
      <c r="I481" s="123" t="s">
        <v>595</v>
      </c>
      <c r="J481" s="123">
        <v>135</v>
      </c>
      <c r="K481" s="123" t="s">
        <v>130</v>
      </c>
      <c r="L481">
        <f t="shared" si="15"/>
        <v>-28</v>
      </c>
      <c r="M481">
        <v>-28</v>
      </c>
      <c r="O481">
        <v>-28</v>
      </c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</row>
    <row r="482" spans="1:41" ht="13.5" hidden="1">
      <c r="A482" s="123" t="s">
        <v>469</v>
      </c>
      <c r="B482" s="123">
        <v>16</v>
      </c>
      <c r="C482" s="123" t="s">
        <v>144</v>
      </c>
      <c r="D482" s="128" t="s">
        <v>129</v>
      </c>
      <c r="E482" s="123">
        <v>22190</v>
      </c>
      <c r="F482" s="123">
        <v>13365</v>
      </c>
      <c r="G482" s="128">
        <v>451</v>
      </c>
      <c r="H482" s="123" t="s">
        <v>130</v>
      </c>
      <c r="I482" s="123" t="s">
        <v>555</v>
      </c>
      <c r="J482" s="123">
        <v>136</v>
      </c>
      <c r="K482" s="123" t="s">
        <v>130</v>
      </c>
      <c r="L482">
        <f t="shared" si="15"/>
        <v>-44</v>
      </c>
      <c r="M482">
        <v>-44</v>
      </c>
      <c r="O482">
        <v>-44</v>
      </c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</row>
    <row r="483" spans="1:41" ht="13.5" hidden="1">
      <c r="A483" s="123" t="s">
        <v>471</v>
      </c>
      <c r="B483" s="123">
        <v>16.1</v>
      </c>
      <c r="C483" s="123" t="s">
        <v>144</v>
      </c>
      <c r="D483" s="128" t="s">
        <v>129</v>
      </c>
      <c r="E483" s="123">
        <v>22250</v>
      </c>
      <c r="F483" s="123">
        <v>13487</v>
      </c>
      <c r="G483" s="128">
        <v>399</v>
      </c>
      <c r="H483" s="123" t="s">
        <v>130</v>
      </c>
      <c r="I483" s="123" t="s">
        <v>162</v>
      </c>
      <c r="J483" s="123">
        <v>72.3</v>
      </c>
      <c r="K483" s="123" t="s">
        <v>130</v>
      </c>
      <c r="L483">
        <f t="shared" si="15"/>
        <v>-52</v>
      </c>
      <c r="M483">
        <v>-52</v>
      </c>
      <c r="O483">
        <v>-52</v>
      </c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</row>
    <row r="484" spans="1:41" ht="13.5" hidden="1">
      <c r="A484" s="123" t="s">
        <v>473</v>
      </c>
      <c r="B484" s="123">
        <v>16.2</v>
      </c>
      <c r="C484" s="123" t="s">
        <v>144</v>
      </c>
      <c r="D484" s="128" t="s">
        <v>129</v>
      </c>
      <c r="E484" s="123">
        <v>22300</v>
      </c>
      <c r="F484" s="123">
        <v>13540</v>
      </c>
      <c r="G484" s="128">
        <v>375</v>
      </c>
      <c r="H484" s="123" t="s">
        <v>130</v>
      </c>
      <c r="I484" s="123" t="s">
        <v>596</v>
      </c>
      <c r="J484" s="123">
        <v>112</v>
      </c>
      <c r="K484" s="123" t="s">
        <v>130</v>
      </c>
      <c r="L484">
        <f t="shared" si="15"/>
        <v>-24</v>
      </c>
      <c r="M484">
        <v>-24</v>
      </c>
      <c r="O484">
        <v>-24</v>
      </c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</row>
    <row r="485" spans="1:41" ht="13.5" hidden="1">
      <c r="A485" s="123" t="s">
        <v>475</v>
      </c>
      <c r="B485" s="123">
        <v>16.3</v>
      </c>
      <c r="C485" s="123" t="s">
        <v>144</v>
      </c>
      <c r="D485" s="128" t="s">
        <v>129</v>
      </c>
      <c r="E485" s="123">
        <v>22412</v>
      </c>
      <c r="F485" s="123">
        <v>13542</v>
      </c>
      <c r="G485" s="128">
        <v>360</v>
      </c>
      <c r="H485" s="123" t="s">
        <v>130</v>
      </c>
      <c r="I485" s="123" t="s">
        <v>563</v>
      </c>
      <c r="J485" s="123">
        <v>105</v>
      </c>
      <c r="K485" s="123" t="s">
        <v>130</v>
      </c>
      <c r="L485">
        <f t="shared" si="15"/>
        <v>-15</v>
      </c>
      <c r="M485">
        <v>-15</v>
      </c>
      <c r="O485">
        <v>-15</v>
      </c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</row>
    <row r="486" spans="1:41" s="125" customFormat="1" ht="13.5">
      <c r="A486" s="124" t="s">
        <v>476</v>
      </c>
      <c r="B486" s="124">
        <v>16.4</v>
      </c>
      <c r="C486" s="124" t="s">
        <v>144</v>
      </c>
      <c r="D486" s="126" t="s">
        <v>129</v>
      </c>
      <c r="E486" s="124">
        <v>22515</v>
      </c>
      <c r="F486" s="124">
        <v>13567</v>
      </c>
      <c r="G486" s="126">
        <v>358</v>
      </c>
      <c r="H486" s="124" t="s">
        <v>130</v>
      </c>
      <c r="L486" s="125">
        <f t="shared" si="15"/>
        <v>-2</v>
      </c>
      <c r="M486" s="125">
        <v>-2</v>
      </c>
      <c r="N486" s="125">
        <f>SUM(M477:M486)</f>
        <v>-333</v>
      </c>
      <c r="O486" s="125">
        <v>-2</v>
      </c>
      <c r="Q486" s="127" t="s">
        <v>597</v>
      </c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</row>
    <row r="487" spans="2:41" s="134" customFormat="1" ht="12.75">
      <c r="B487" s="134" t="s">
        <v>544</v>
      </c>
      <c r="D487" s="135"/>
      <c r="G487" s="135"/>
      <c r="N487" s="134">
        <f>N486+N476+N473+N465+N459+N444+N421+N408+N396+N383</f>
        <v>-1609</v>
      </c>
      <c r="O487" s="134">
        <f>O486+O476+O473+O465+O459+O444+O421+O408+O396+O383</f>
        <v>189</v>
      </c>
      <c r="P487" s="134">
        <f>P486+P476+P473+P465+P459+P444+P421+P408+P396+P383</f>
        <v>1893</v>
      </c>
      <c r="Q487" s="135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</row>
    <row r="488" spans="2:41" ht="36" customHeight="1">
      <c r="B488" s="121" t="s">
        <v>598</v>
      </c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</row>
    <row r="489" spans="19:41" ht="12.75" hidden="1"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</row>
    <row r="490" spans="19:41" ht="12.75" hidden="1"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</row>
    <row r="491" spans="1:41" ht="13.5" hidden="1">
      <c r="A491" s="123" t="s">
        <v>137</v>
      </c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</row>
    <row r="492" spans="1:41" ht="13.5" hidden="1">
      <c r="A492" s="123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</row>
    <row r="493" spans="1:41" ht="13.5" hidden="1">
      <c r="A493" s="123" t="s">
        <v>142</v>
      </c>
      <c r="B493" s="123" t="s">
        <v>143</v>
      </c>
      <c r="C493" s="123">
        <v>16.5</v>
      </c>
      <c r="D493" s="128" t="s">
        <v>144</v>
      </c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</row>
    <row r="494" spans="1:41" ht="13.5" hidden="1">
      <c r="A494" s="123" t="s">
        <v>147</v>
      </c>
      <c r="B494" s="123" t="s">
        <v>148</v>
      </c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</row>
    <row r="495" spans="1:41" ht="13.5" hidden="1">
      <c r="A495" s="123" t="s">
        <v>142</v>
      </c>
      <c r="B495" s="123" t="s">
        <v>151</v>
      </c>
      <c r="C495" s="123">
        <v>768</v>
      </c>
      <c r="D495" s="128" t="s">
        <v>130</v>
      </c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</row>
    <row r="496" spans="1:41" ht="13.5" hidden="1">
      <c r="A496" s="123" t="s">
        <v>142</v>
      </c>
      <c r="B496" s="123" t="s">
        <v>154</v>
      </c>
      <c r="C496" s="123">
        <v>1042</v>
      </c>
      <c r="D496" s="128" t="s">
        <v>130</v>
      </c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</row>
    <row r="497" spans="1:41" ht="13.5" hidden="1">
      <c r="A497" s="123" t="s">
        <v>157</v>
      </c>
      <c r="B497" s="123" t="s">
        <v>158</v>
      </c>
      <c r="C497" s="129">
        <v>0.15486111111111112</v>
      </c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</row>
    <row r="498" spans="1:41" ht="13.5" hidden="1">
      <c r="A498" s="123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</row>
    <row r="499" spans="1:41" ht="13.5" hidden="1">
      <c r="A499" s="123" t="s">
        <v>121</v>
      </c>
      <c r="B499" s="123" t="s">
        <v>317</v>
      </c>
      <c r="C499" s="123" t="s">
        <v>122</v>
      </c>
      <c r="D499" s="128" t="s">
        <v>123</v>
      </c>
      <c r="E499" s="123" t="s">
        <v>124</v>
      </c>
      <c r="F499" s="123" t="s">
        <v>125</v>
      </c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</row>
    <row r="500" spans="1:41" ht="13.5" hidden="1">
      <c r="A500" s="123" t="s">
        <v>128</v>
      </c>
      <c r="B500" s="123">
        <v>0</v>
      </c>
      <c r="D500" s="128" t="s">
        <v>129</v>
      </c>
      <c r="E500" s="123">
        <v>22527</v>
      </c>
      <c r="F500" s="123">
        <v>13577</v>
      </c>
      <c r="G500" s="128">
        <v>359</v>
      </c>
      <c r="H500" s="123" t="s">
        <v>130</v>
      </c>
      <c r="I500" s="123" t="s">
        <v>599</v>
      </c>
      <c r="J500" s="123">
        <v>162</v>
      </c>
      <c r="K500" s="123" t="s">
        <v>130</v>
      </c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</row>
    <row r="501" spans="1:41" ht="13.5" hidden="1">
      <c r="A501" s="123" t="s">
        <v>133</v>
      </c>
      <c r="B501" s="123">
        <v>162</v>
      </c>
      <c r="C501" s="123" t="s">
        <v>130</v>
      </c>
      <c r="D501" s="128" t="s">
        <v>129</v>
      </c>
      <c r="E501" s="123">
        <v>22502</v>
      </c>
      <c r="F501" s="123">
        <v>13737</v>
      </c>
      <c r="G501" s="128">
        <v>403</v>
      </c>
      <c r="H501" s="123" t="s">
        <v>130</v>
      </c>
      <c r="I501" s="123" t="s">
        <v>587</v>
      </c>
      <c r="J501" s="123">
        <v>168</v>
      </c>
      <c r="K501" s="123" t="s">
        <v>130</v>
      </c>
      <c r="L501">
        <f aca="true" t="shared" si="16" ref="L501:L532">G501-G500</f>
        <v>44</v>
      </c>
      <c r="M501">
        <v>44</v>
      </c>
      <c r="O501">
        <v>44</v>
      </c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</row>
    <row r="502" spans="1:41" ht="13.5" hidden="1">
      <c r="A502" s="123" t="s">
        <v>135</v>
      </c>
      <c r="B502" s="123">
        <v>330</v>
      </c>
      <c r="C502" s="123" t="s">
        <v>130</v>
      </c>
      <c r="D502" s="128" t="s">
        <v>129</v>
      </c>
      <c r="E502" s="123">
        <v>22537</v>
      </c>
      <c r="F502" s="123">
        <v>13902</v>
      </c>
      <c r="G502" s="128">
        <v>440</v>
      </c>
      <c r="H502" s="123" t="s">
        <v>130</v>
      </c>
      <c r="I502" s="123" t="s">
        <v>191</v>
      </c>
      <c r="J502" s="123">
        <v>97.5</v>
      </c>
      <c r="K502" s="123" t="s">
        <v>130</v>
      </c>
      <c r="L502">
        <f t="shared" si="16"/>
        <v>37</v>
      </c>
      <c r="M502">
        <v>37</v>
      </c>
      <c r="O502">
        <v>37</v>
      </c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</row>
    <row r="503" spans="1:41" ht="13.5" hidden="1">
      <c r="A503" s="123" t="s">
        <v>138</v>
      </c>
      <c r="B503" s="123">
        <v>428</v>
      </c>
      <c r="C503" s="123" t="s">
        <v>130</v>
      </c>
      <c r="D503" s="128" t="s">
        <v>129</v>
      </c>
      <c r="E503" s="123">
        <v>22560</v>
      </c>
      <c r="F503" s="123">
        <v>13997</v>
      </c>
      <c r="G503" s="128">
        <v>470</v>
      </c>
      <c r="H503" s="123" t="s">
        <v>130</v>
      </c>
      <c r="I503" s="123" t="s">
        <v>600</v>
      </c>
      <c r="J503" s="123">
        <v>141</v>
      </c>
      <c r="K503" s="123" t="s">
        <v>130</v>
      </c>
      <c r="L503">
        <f t="shared" si="16"/>
        <v>30</v>
      </c>
      <c r="M503">
        <v>30</v>
      </c>
      <c r="O503">
        <v>30</v>
      </c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</row>
    <row r="504" spans="1:41" ht="13.5" hidden="1">
      <c r="A504" s="123" t="s">
        <v>140</v>
      </c>
      <c r="B504" s="123">
        <v>568</v>
      </c>
      <c r="C504" s="123" t="s">
        <v>130</v>
      </c>
      <c r="D504" s="128" t="s">
        <v>129</v>
      </c>
      <c r="E504" s="123">
        <v>22542</v>
      </c>
      <c r="F504" s="123">
        <v>14137</v>
      </c>
      <c r="G504" s="128">
        <v>511</v>
      </c>
      <c r="H504" s="123" t="s">
        <v>130</v>
      </c>
      <c r="I504" s="123" t="s">
        <v>601</v>
      </c>
      <c r="J504" s="123">
        <v>170</v>
      </c>
      <c r="K504" s="123" t="s">
        <v>130</v>
      </c>
      <c r="L504">
        <f t="shared" si="16"/>
        <v>41</v>
      </c>
      <c r="M504">
        <v>41</v>
      </c>
      <c r="O504">
        <v>41</v>
      </c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</row>
    <row r="505" spans="1:41" ht="13.5" hidden="1">
      <c r="A505" s="123" t="s">
        <v>145</v>
      </c>
      <c r="B505" s="123">
        <v>738</v>
      </c>
      <c r="C505" s="123" t="s">
        <v>130</v>
      </c>
      <c r="D505" s="128" t="s">
        <v>129</v>
      </c>
      <c r="E505" s="123">
        <v>22537</v>
      </c>
      <c r="F505" s="123">
        <v>14307</v>
      </c>
      <c r="G505" s="128">
        <v>558</v>
      </c>
      <c r="H505" s="123" t="s">
        <v>130</v>
      </c>
      <c r="I505" s="123" t="s">
        <v>218</v>
      </c>
      <c r="J505" s="123">
        <v>187</v>
      </c>
      <c r="K505" s="123" t="s">
        <v>130</v>
      </c>
      <c r="L505">
        <f t="shared" si="16"/>
        <v>47</v>
      </c>
      <c r="M505">
        <v>47</v>
      </c>
      <c r="O505">
        <v>47</v>
      </c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</row>
    <row r="506" spans="1:41" ht="13.5" hidden="1">
      <c r="A506" s="123" t="s">
        <v>149</v>
      </c>
      <c r="B506" s="123">
        <v>926</v>
      </c>
      <c r="C506" s="123" t="s">
        <v>130</v>
      </c>
      <c r="D506" s="128" t="s">
        <v>129</v>
      </c>
      <c r="E506" s="123">
        <v>22530</v>
      </c>
      <c r="F506" s="123">
        <v>14495</v>
      </c>
      <c r="G506" s="128">
        <v>602</v>
      </c>
      <c r="H506" s="123" t="s">
        <v>130</v>
      </c>
      <c r="I506" s="123" t="s">
        <v>193</v>
      </c>
      <c r="J506" s="123">
        <v>181</v>
      </c>
      <c r="K506" s="123" t="s">
        <v>130</v>
      </c>
      <c r="L506">
        <f t="shared" si="16"/>
        <v>44</v>
      </c>
      <c r="M506">
        <v>44</v>
      </c>
      <c r="O506">
        <v>44</v>
      </c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</row>
    <row r="507" spans="1:41" ht="13.5" hidden="1">
      <c r="A507" s="123" t="s">
        <v>152</v>
      </c>
      <c r="B507" s="123">
        <v>1.11</v>
      </c>
      <c r="C507" s="123" t="s">
        <v>144</v>
      </c>
      <c r="D507" s="128" t="s">
        <v>129</v>
      </c>
      <c r="E507" s="123">
        <v>22460</v>
      </c>
      <c r="F507" s="123">
        <v>14662</v>
      </c>
      <c r="G507" s="128">
        <v>634</v>
      </c>
      <c r="H507" s="123" t="s">
        <v>130</v>
      </c>
      <c r="I507" s="123" t="s">
        <v>602</v>
      </c>
      <c r="J507" s="123">
        <v>105</v>
      </c>
      <c r="K507" s="123" t="s">
        <v>130</v>
      </c>
      <c r="L507">
        <f t="shared" si="16"/>
        <v>32</v>
      </c>
      <c r="M507">
        <v>32</v>
      </c>
      <c r="O507">
        <v>32</v>
      </c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</row>
    <row r="508" spans="1:41" ht="13.5" hidden="1">
      <c r="A508" s="123" t="s">
        <v>155</v>
      </c>
      <c r="B508" s="123">
        <v>1.21</v>
      </c>
      <c r="C508" s="123" t="s">
        <v>144</v>
      </c>
      <c r="D508" s="128" t="s">
        <v>129</v>
      </c>
      <c r="E508" s="123">
        <v>22465</v>
      </c>
      <c r="F508" s="123">
        <v>14767</v>
      </c>
      <c r="G508" s="128">
        <v>652</v>
      </c>
      <c r="H508" s="123" t="s">
        <v>130</v>
      </c>
      <c r="I508" s="123" t="s">
        <v>195</v>
      </c>
      <c r="J508" s="123">
        <v>193</v>
      </c>
      <c r="K508" s="123" t="s">
        <v>130</v>
      </c>
      <c r="L508">
        <f t="shared" si="16"/>
        <v>18</v>
      </c>
      <c r="M508">
        <v>18</v>
      </c>
      <c r="O508">
        <v>18</v>
      </c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</row>
    <row r="509" spans="1:41" ht="13.5" hidden="1">
      <c r="A509" s="123" t="s">
        <v>159</v>
      </c>
      <c r="B509" s="123">
        <v>1.41</v>
      </c>
      <c r="C509" s="123" t="s">
        <v>144</v>
      </c>
      <c r="D509" s="128" t="s">
        <v>129</v>
      </c>
      <c r="E509" s="123">
        <v>22427</v>
      </c>
      <c r="F509" s="123">
        <v>14957</v>
      </c>
      <c r="G509" s="128">
        <v>677</v>
      </c>
      <c r="H509" s="123" t="s">
        <v>130</v>
      </c>
      <c r="I509" s="123" t="s">
        <v>553</v>
      </c>
      <c r="J509" s="123">
        <v>200</v>
      </c>
      <c r="K509" s="123" t="s">
        <v>130</v>
      </c>
      <c r="L509">
        <f t="shared" si="16"/>
        <v>25</v>
      </c>
      <c r="M509">
        <v>25</v>
      </c>
      <c r="O509">
        <v>25</v>
      </c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</row>
    <row r="510" spans="1:41" ht="13.5" hidden="1">
      <c r="A510" s="123" t="s">
        <v>161</v>
      </c>
      <c r="B510" s="123">
        <v>1.61</v>
      </c>
      <c r="C510" s="123" t="s">
        <v>144</v>
      </c>
      <c r="D510" s="128" t="s">
        <v>129</v>
      </c>
      <c r="E510" s="123">
        <v>22357</v>
      </c>
      <c r="F510" s="123">
        <v>15145</v>
      </c>
      <c r="G510" s="128">
        <v>714</v>
      </c>
      <c r="H510" s="123" t="s">
        <v>130</v>
      </c>
      <c r="I510" s="123" t="s">
        <v>600</v>
      </c>
      <c r="J510" s="123">
        <v>186</v>
      </c>
      <c r="K510" s="123" t="s">
        <v>130</v>
      </c>
      <c r="L510">
        <f t="shared" si="16"/>
        <v>37</v>
      </c>
      <c r="M510">
        <v>37</v>
      </c>
      <c r="O510">
        <v>37</v>
      </c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</row>
    <row r="511" spans="1:41" s="132" customFormat="1" ht="13.5">
      <c r="A511" s="130" t="s">
        <v>163</v>
      </c>
      <c r="B511" s="130">
        <v>1.79</v>
      </c>
      <c r="C511" s="130" t="s">
        <v>144</v>
      </c>
      <c r="D511" s="131" t="s">
        <v>129</v>
      </c>
      <c r="E511" s="130">
        <v>22332</v>
      </c>
      <c r="F511" s="130">
        <v>15330</v>
      </c>
      <c r="G511" s="131">
        <v>747</v>
      </c>
      <c r="H511" s="130" t="s">
        <v>130</v>
      </c>
      <c r="I511" s="130" t="s">
        <v>603</v>
      </c>
      <c r="J511" s="130">
        <v>221</v>
      </c>
      <c r="K511" s="130" t="s">
        <v>130</v>
      </c>
      <c r="L511" s="132">
        <f t="shared" si="16"/>
        <v>33</v>
      </c>
      <c r="M511" s="132">
        <v>33</v>
      </c>
      <c r="N511" s="132">
        <v>0</v>
      </c>
      <c r="O511" s="132">
        <v>33</v>
      </c>
      <c r="P511" s="132">
        <f>SUM(O501:O511)</f>
        <v>388</v>
      </c>
      <c r="Q511" s="133" t="s">
        <v>604</v>
      </c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</row>
    <row r="512" spans="1:41" ht="13.5" hidden="1">
      <c r="A512" s="123" t="s">
        <v>165</v>
      </c>
      <c r="B512" s="123">
        <v>2.01</v>
      </c>
      <c r="C512" s="123" t="s">
        <v>144</v>
      </c>
      <c r="D512" s="128" t="s">
        <v>129</v>
      </c>
      <c r="E512" s="123">
        <v>22117</v>
      </c>
      <c r="F512" s="123">
        <v>15382</v>
      </c>
      <c r="G512" s="128">
        <v>728</v>
      </c>
      <c r="H512" s="123" t="s">
        <v>130</v>
      </c>
      <c r="I512" s="123" t="s">
        <v>434</v>
      </c>
      <c r="J512" s="123">
        <v>113</v>
      </c>
      <c r="K512" s="123" t="s">
        <v>130</v>
      </c>
      <c r="L512">
        <f t="shared" si="16"/>
        <v>-19</v>
      </c>
      <c r="M512">
        <v>-19</v>
      </c>
      <c r="O512">
        <v>-19</v>
      </c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</row>
    <row r="513" spans="1:41" ht="13.5" hidden="1">
      <c r="A513" s="123" t="s">
        <v>166</v>
      </c>
      <c r="B513" s="123">
        <v>2.12</v>
      </c>
      <c r="C513" s="123" t="s">
        <v>144</v>
      </c>
      <c r="D513" s="128" t="s">
        <v>129</v>
      </c>
      <c r="E513" s="123">
        <v>22005</v>
      </c>
      <c r="F513" s="123">
        <v>15370</v>
      </c>
      <c r="G513" s="128">
        <v>714</v>
      </c>
      <c r="H513" s="123" t="s">
        <v>130</v>
      </c>
      <c r="I513" s="123" t="s">
        <v>205</v>
      </c>
      <c r="J513" s="123">
        <v>182</v>
      </c>
      <c r="K513" s="123" t="s">
        <v>130</v>
      </c>
      <c r="L513">
        <f t="shared" si="16"/>
        <v>-14</v>
      </c>
      <c r="M513">
        <v>-14</v>
      </c>
      <c r="O513">
        <v>-14</v>
      </c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</row>
    <row r="514" spans="1:41" ht="13.5" hidden="1">
      <c r="A514" s="123" t="s">
        <v>168</v>
      </c>
      <c r="B514" s="123">
        <v>2.31</v>
      </c>
      <c r="C514" s="123" t="s">
        <v>144</v>
      </c>
      <c r="D514" s="128" t="s">
        <v>129</v>
      </c>
      <c r="E514" s="123">
        <v>21885</v>
      </c>
      <c r="F514" s="123">
        <v>15507</v>
      </c>
      <c r="G514" s="128">
        <v>704</v>
      </c>
      <c r="H514" s="123" t="s">
        <v>130</v>
      </c>
      <c r="I514" s="123" t="s">
        <v>605</v>
      </c>
      <c r="J514" s="123">
        <v>183</v>
      </c>
      <c r="K514" s="123" t="s">
        <v>130</v>
      </c>
      <c r="L514">
        <f t="shared" si="16"/>
        <v>-10</v>
      </c>
      <c r="M514">
        <v>-10</v>
      </c>
      <c r="O514">
        <v>-10</v>
      </c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</row>
    <row r="515" spans="1:41" ht="13.5" hidden="1">
      <c r="A515" s="123" t="s">
        <v>170</v>
      </c>
      <c r="B515" s="123">
        <v>2.49</v>
      </c>
      <c r="C515" s="123" t="s">
        <v>144</v>
      </c>
      <c r="D515" s="128" t="s">
        <v>129</v>
      </c>
      <c r="E515" s="123">
        <v>21725</v>
      </c>
      <c r="F515" s="123">
        <v>15597</v>
      </c>
      <c r="G515" s="128">
        <v>675</v>
      </c>
      <c r="H515" s="123" t="s">
        <v>130</v>
      </c>
      <c r="I515" s="123" t="s">
        <v>167</v>
      </c>
      <c r="J515" s="123">
        <v>158</v>
      </c>
      <c r="K515" s="123" t="s">
        <v>130</v>
      </c>
      <c r="L515">
        <f t="shared" si="16"/>
        <v>-29</v>
      </c>
      <c r="M515">
        <v>-29</v>
      </c>
      <c r="O515">
        <v>-29</v>
      </c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</row>
    <row r="516" spans="1:41" ht="13.5" hidden="1">
      <c r="A516" s="123" t="s">
        <v>172</v>
      </c>
      <c r="B516" s="123">
        <v>2.65</v>
      </c>
      <c r="C516" s="123" t="s">
        <v>144</v>
      </c>
      <c r="D516" s="128" t="s">
        <v>129</v>
      </c>
      <c r="E516" s="123">
        <v>21590</v>
      </c>
      <c r="F516" s="123">
        <v>15680</v>
      </c>
      <c r="G516" s="128">
        <v>657</v>
      </c>
      <c r="H516" s="123" t="s">
        <v>130</v>
      </c>
      <c r="I516" s="123" t="s">
        <v>464</v>
      </c>
      <c r="J516" s="123">
        <v>138</v>
      </c>
      <c r="K516" s="123" t="s">
        <v>130</v>
      </c>
      <c r="L516">
        <f t="shared" si="16"/>
        <v>-18</v>
      </c>
      <c r="M516">
        <v>-18</v>
      </c>
      <c r="O516">
        <v>-18</v>
      </c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</row>
    <row r="517" spans="1:41" ht="13.5" hidden="1">
      <c r="A517" s="123" t="s">
        <v>174</v>
      </c>
      <c r="B517" s="123">
        <v>2.79</v>
      </c>
      <c r="C517" s="123" t="s">
        <v>144</v>
      </c>
      <c r="D517" s="128" t="s">
        <v>129</v>
      </c>
      <c r="E517" s="123">
        <v>21487</v>
      </c>
      <c r="F517" s="123">
        <v>15772</v>
      </c>
      <c r="G517" s="128">
        <v>656</v>
      </c>
      <c r="H517" s="123" t="s">
        <v>130</v>
      </c>
      <c r="I517" s="123" t="s">
        <v>451</v>
      </c>
      <c r="J517" s="123">
        <v>135</v>
      </c>
      <c r="K517" s="123" t="s">
        <v>130</v>
      </c>
      <c r="L517">
        <f t="shared" si="16"/>
        <v>-1</v>
      </c>
      <c r="M517">
        <v>-1</v>
      </c>
      <c r="O517">
        <v>-1</v>
      </c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</row>
    <row r="518" spans="1:41" ht="13.5" hidden="1">
      <c r="A518" s="123" t="s">
        <v>176</v>
      </c>
      <c r="B518" s="123">
        <v>2.92</v>
      </c>
      <c r="C518" s="123" t="s">
        <v>144</v>
      </c>
      <c r="D518" s="128" t="s">
        <v>129</v>
      </c>
      <c r="E518" s="123">
        <v>21480</v>
      </c>
      <c r="F518" s="123">
        <v>15907</v>
      </c>
      <c r="G518" s="128">
        <v>665</v>
      </c>
      <c r="H518" s="123" t="s">
        <v>130</v>
      </c>
      <c r="I518" s="123" t="s">
        <v>218</v>
      </c>
      <c r="J518" s="123">
        <v>210</v>
      </c>
      <c r="K518" s="123" t="s">
        <v>130</v>
      </c>
      <c r="L518">
        <f t="shared" si="16"/>
        <v>9</v>
      </c>
      <c r="M518">
        <v>9</v>
      </c>
      <c r="O518">
        <v>9</v>
      </c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</row>
    <row r="519" spans="1:41" ht="13.5" hidden="1">
      <c r="A519" s="123" t="s">
        <v>178</v>
      </c>
      <c r="B519" s="123">
        <v>3.13</v>
      </c>
      <c r="C519" s="123" t="s">
        <v>144</v>
      </c>
      <c r="D519" s="128" t="s">
        <v>129</v>
      </c>
      <c r="E519" s="123">
        <v>21470</v>
      </c>
      <c r="F519" s="123">
        <v>16117</v>
      </c>
      <c r="G519" s="128">
        <v>695</v>
      </c>
      <c r="H519" s="123" t="s">
        <v>130</v>
      </c>
      <c r="I519" s="123" t="s">
        <v>606</v>
      </c>
      <c r="J519" s="123">
        <v>170</v>
      </c>
      <c r="K519" s="123" t="s">
        <v>130</v>
      </c>
      <c r="L519">
        <f t="shared" si="16"/>
        <v>30</v>
      </c>
      <c r="M519">
        <v>30</v>
      </c>
      <c r="O519">
        <v>30</v>
      </c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</row>
    <row r="520" spans="1:41" ht="13.5" hidden="1">
      <c r="A520" s="123" t="s">
        <v>180</v>
      </c>
      <c r="B520" s="123">
        <v>3.3</v>
      </c>
      <c r="C520" s="123" t="s">
        <v>144</v>
      </c>
      <c r="D520" s="128" t="s">
        <v>129</v>
      </c>
      <c r="E520" s="123">
        <v>21512</v>
      </c>
      <c r="F520" s="123">
        <v>16282</v>
      </c>
      <c r="G520" s="128">
        <v>701</v>
      </c>
      <c r="H520" s="123" t="s">
        <v>130</v>
      </c>
      <c r="I520" s="123" t="s">
        <v>607</v>
      </c>
      <c r="J520" s="123">
        <v>198</v>
      </c>
      <c r="K520" s="123" t="s">
        <v>130</v>
      </c>
      <c r="L520">
        <f t="shared" si="16"/>
        <v>6</v>
      </c>
      <c r="M520">
        <v>6</v>
      </c>
      <c r="O520">
        <v>6</v>
      </c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</row>
    <row r="521" spans="1:41" s="132" customFormat="1" ht="13.5">
      <c r="A521" s="130" t="s">
        <v>182</v>
      </c>
      <c r="B521" s="130">
        <v>3.5</v>
      </c>
      <c r="C521" s="130" t="s">
        <v>144</v>
      </c>
      <c r="D521" s="131" t="s">
        <v>129</v>
      </c>
      <c r="E521" s="130">
        <v>21570</v>
      </c>
      <c r="F521" s="130">
        <v>16472</v>
      </c>
      <c r="G521" s="131">
        <v>720</v>
      </c>
      <c r="H521" s="130" t="s">
        <v>130</v>
      </c>
      <c r="I521" s="130" t="s">
        <v>608</v>
      </c>
      <c r="J521" s="130">
        <v>159</v>
      </c>
      <c r="K521" s="130" t="s">
        <v>130</v>
      </c>
      <c r="L521" s="132">
        <f t="shared" si="16"/>
        <v>19</v>
      </c>
      <c r="M521" s="132">
        <v>19</v>
      </c>
      <c r="N521" s="132">
        <f>SUM(M512:M517)</f>
        <v>-91</v>
      </c>
      <c r="O521" s="132">
        <v>19</v>
      </c>
      <c r="P521" s="132">
        <f>SUM(O518:O521)</f>
        <v>64</v>
      </c>
      <c r="Q521" s="133" t="s">
        <v>609</v>
      </c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</row>
    <row r="522" spans="1:41" ht="13.5" hidden="1">
      <c r="A522" s="123" t="s">
        <v>184</v>
      </c>
      <c r="B522" s="123">
        <v>3.66</v>
      </c>
      <c r="C522" s="123" t="s">
        <v>144</v>
      </c>
      <c r="D522" s="128" t="s">
        <v>129</v>
      </c>
      <c r="E522" s="123">
        <v>21517</v>
      </c>
      <c r="F522" s="123">
        <v>16322</v>
      </c>
      <c r="G522" s="128">
        <v>706</v>
      </c>
      <c r="H522" s="123" t="s">
        <v>130</v>
      </c>
      <c r="I522" s="123" t="s">
        <v>419</v>
      </c>
      <c r="J522" s="123">
        <v>134</v>
      </c>
      <c r="K522" s="123" t="s">
        <v>130</v>
      </c>
      <c r="L522">
        <f t="shared" si="16"/>
        <v>-14</v>
      </c>
      <c r="M522">
        <v>-14</v>
      </c>
      <c r="O522">
        <v>-14</v>
      </c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</row>
    <row r="523" spans="1:41" ht="13.5" hidden="1">
      <c r="A523" s="123" t="s">
        <v>186</v>
      </c>
      <c r="B523" s="123">
        <v>3.79</v>
      </c>
      <c r="C523" s="123" t="s">
        <v>144</v>
      </c>
      <c r="D523" s="128" t="s">
        <v>129</v>
      </c>
      <c r="E523" s="123">
        <v>21415</v>
      </c>
      <c r="F523" s="123">
        <v>16235</v>
      </c>
      <c r="G523" s="128">
        <v>683</v>
      </c>
      <c r="H523" s="123" t="s">
        <v>130</v>
      </c>
      <c r="I523" s="123" t="s">
        <v>413</v>
      </c>
      <c r="J523" s="123">
        <v>257</v>
      </c>
      <c r="K523" s="123" t="s">
        <v>130</v>
      </c>
      <c r="L523">
        <f t="shared" si="16"/>
        <v>-23</v>
      </c>
      <c r="M523">
        <v>-23</v>
      </c>
      <c r="O523">
        <v>-23</v>
      </c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</row>
    <row r="524" spans="1:41" ht="13.5" hidden="1">
      <c r="A524" s="123" t="s">
        <v>188</v>
      </c>
      <c r="B524" s="123">
        <v>4.05</v>
      </c>
      <c r="C524" s="123" t="s">
        <v>144</v>
      </c>
      <c r="D524" s="128" t="s">
        <v>129</v>
      </c>
      <c r="E524" s="123">
        <v>21157</v>
      </c>
      <c r="F524" s="123">
        <v>16227</v>
      </c>
      <c r="G524" s="128">
        <v>591</v>
      </c>
      <c r="H524" s="123" t="s">
        <v>130</v>
      </c>
      <c r="I524" s="123" t="s">
        <v>420</v>
      </c>
      <c r="J524" s="123">
        <v>289</v>
      </c>
      <c r="K524" s="123" t="s">
        <v>130</v>
      </c>
      <c r="L524">
        <f t="shared" si="16"/>
        <v>-92</v>
      </c>
      <c r="M524">
        <v>-92</v>
      </c>
      <c r="O524">
        <v>-92</v>
      </c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</row>
    <row r="525" spans="1:41" ht="13.5" hidden="1">
      <c r="A525" s="123" t="s">
        <v>190</v>
      </c>
      <c r="B525" s="123">
        <v>4.34</v>
      </c>
      <c r="C525" s="123" t="s">
        <v>144</v>
      </c>
      <c r="D525" s="128" t="s">
        <v>129</v>
      </c>
      <c r="E525" s="123">
        <v>20867</v>
      </c>
      <c r="F525" s="123">
        <v>16222</v>
      </c>
      <c r="G525" s="128">
        <v>562</v>
      </c>
      <c r="H525" s="123" t="s">
        <v>130</v>
      </c>
      <c r="I525" s="123" t="s">
        <v>380</v>
      </c>
      <c r="J525" s="123">
        <v>146</v>
      </c>
      <c r="K525" s="123" t="s">
        <v>130</v>
      </c>
      <c r="L525">
        <f t="shared" si="16"/>
        <v>-29</v>
      </c>
      <c r="M525">
        <v>-29</v>
      </c>
      <c r="O525">
        <v>-29</v>
      </c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</row>
    <row r="526" spans="1:41" ht="13.5" hidden="1">
      <c r="A526" s="123" t="s">
        <v>192</v>
      </c>
      <c r="B526" s="123">
        <v>4.48</v>
      </c>
      <c r="C526" s="123" t="s">
        <v>144</v>
      </c>
      <c r="D526" s="128" t="s">
        <v>129</v>
      </c>
      <c r="E526" s="123">
        <v>20735</v>
      </c>
      <c r="F526" s="123">
        <v>16285</v>
      </c>
      <c r="G526" s="128">
        <v>562</v>
      </c>
      <c r="H526" s="123" t="s">
        <v>130</v>
      </c>
      <c r="I526" s="123" t="s">
        <v>216</v>
      </c>
      <c r="J526" s="123">
        <v>201</v>
      </c>
      <c r="K526" s="123" t="s">
        <v>130</v>
      </c>
      <c r="L526">
        <f t="shared" si="16"/>
        <v>0</v>
      </c>
      <c r="M526">
        <v>0</v>
      </c>
      <c r="O526">
        <v>0</v>
      </c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</row>
    <row r="527" spans="1:41" ht="13.5" hidden="1">
      <c r="A527" s="123" t="s">
        <v>194</v>
      </c>
      <c r="B527" s="123">
        <v>4.68</v>
      </c>
      <c r="C527" s="123" t="s">
        <v>144</v>
      </c>
      <c r="D527" s="128" t="s">
        <v>129</v>
      </c>
      <c r="E527" s="123">
        <v>20565</v>
      </c>
      <c r="F527" s="123">
        <v>16392</v>
      </c>
      <c r="G527" s="128">
        <v>607</v>
      </c>
      <c r="H527" s="123" t="s">
        <v>130</v>
      </c>
      <c r="I527" s="123" t="s">
        <v>610</v>
      </c>
      <c r="J527" s="123">
        <v>171</v>
      </c>
      <c r="K527" s="123" t="s">
        <v>130</v>
      </c>
      <c r="L527">
        <f t="shared" si="16"/>
        <v>45</v>
      </c>
      <c r="M527">
        <v>45</v>
      </c>
      <c r="O527">
        <v>45</v>
      </c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</row>
    <row r="528" spans="1:41" ht="13.5" hidden="1">
      <c r="A528" s="123" t="s">
        <v>196</v>
      </c>
      <c r="B528" s="123">
        <v>4.85</v>
      </c>
      <c r="C528" s="123" t="s">
        <v>144</v>
      </c>
      <c r="D528" s="128" t="s">
        <v>129</v>
      </c>
      <c r="E528" s="123">
        <v>20447</v>
      </c>
      <c r="F528" s="123">
        <v>16517</v>
      </c>
      <c r="G528" s="128">
        <v>657</v>
      </c>
      <c r="H528" s="123" t="s">
        <v>130</v>
      </c>
      <c r="I528" s="123" t="s">
        <v>611</v>
      </c>
      <c r="J528" s="123">
        <v>279</v>
      </c>
      <c r="K528" s="123" t="s">
        <v>130</v>
      </c>
      <c r="L528">
        <f t="shared" si="16"/>
        <v>50</v>
      </c>
      <c r="M528">
        <v>50</v>
      </c>
      <c r="O528">
        <v>50</v>
      </c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</row>
    <row r="529" spans="1:41" ht="13.5" hidden="1">
      <c r="A529" s="123" t="s">
        <v>198</v>
      </c>
      <c r="B529" s="123">
        <v>5.13</v>
      </c>
      <c r="C529" s="123" t="s">
        <v>144</v>
      </c>
      <c r="D529" s="128" t="s">
        <v>129</v>
      </c>
      <c r="E529" s="123">
        <v>20300</v>
      </c>
      <c r="F529" s="123">
        <v>16755</v>
      </c>
      <c r="G529" s="128">
        <v>717</v>
      </c>
      <c r="H529" s="123" t="s">
        <v>130</v>
      </c>
      <c r="I529" s="123" t="s">
        <v>612</v>
      </c>
      <c r="J529" s="123">
        <v>166</v>
      </c>
      <c r="K529" s="123" t="s">
        <v>130</v>
      </c>
      <c r="L529">
        <f t="shared" si="16"/>
        <v>60</v>
      </c>
      <c r="M529">
        <v>60</v>
      </c>
      <c r="O529">
        <v>60</v>
      </c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</row>
    <row r="530" spans="1:41" s="132" customFormat="1" ht="13.5">
      <c r="A530" s="130" t="s">
        <v>200</v>
      </c>
      <c r="B530" s="130">
        <v>5.3</v>
      </c>
      <c r="C530" s="130" t="s">
        <v>144</v>
      </c>
      <c r="D530" s="131" t="s">
        <v>129</v>
      </c>
      <c r="E530" s="130">
        <v>20180</v>
      </c>
      <c r="F530" s="130">
        <v>16870</v>
      </c>
      <c r="G530" s="131">
        <v>731</v>
      </c>
      <c r="H530" s="130" t="s">
        <v>130</v>
      </c>
      <c r="I530" s="130" t="s">
        <v>548</v>
      </c>
      <c r="J530" s="130">
        <v>107</v>
      </c>
      <c r="K530" s="130" t="s">
        <v>130</v>
      </c>
      <c r="L530" s="132">
        <f t="shared" si="16"/>
        <v>14</v>
      </c>
      <c r="M530" s="132">
        <v>14</v>
      </c>
      <c r="N530" s="132">
        <f>SUM(M522:M525)</f>
        <v>-158</v>
      </c>
      <c r="O530" s="132">
        <v>14</v>
      </c>
      <c r="P530" s="132">
        <f>SUM(O526:O530)</f>
        <v>169</v>
      </c>
      <c r="Q530" s="133" t="s">
        <v>613</v>
      </c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</row>
    <row r="531" spans="1:41" ht="13.5" hidden="1">
      <c r="A531" s="123" t="s">
        <v>202</v>
      </c>
      <c r="B531" s="123">
        <v>5.41</v>
      </c>
      <c r="C531" s="123" t="s">
        <v>144</v>
      </c>
      <c r="D531" s="128" t="s">
        <v>129</v>
      </c>
      <c r="E531" s="123">
        <v>20200</v>
      </c>
      <c r="F531" s="123">
        <v>16975</v>
      </c>
      <c r="G531" s="128">
        <v>727</v>
      </c>
      <c r="H531" s="123" t="s">
        <v>130</v>
      </c>
      <c r="I531" s="123" t="s">
        <v>614</v>
      </c>
      <c r="J531" s="123">
        <v>78.3</v>
      </c>
      <c r="K531" s="123" t="s">
        <v>130</v>
      </c>
      <c r="L531">
        <f t="shared" si="16"/>
        <v>-4</v>
      </c>
      <c r="M531">
        <v>-4</v>
      </c>
      <c r="O531">
        <v>-4</v>
      </c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</row>
    <row r="532" spans="1:41" ht="13.5" hidden="1">
      <c r="A532" s="123" t="s">
        <v>204</v>
      </c>
      <c r="B532" s="123">
        <v>5.48</v>
      </c>
      <c r="C532" s="123" t="s">
        <v>144</v>
      </c>
      <c r="D532" s="128" t="s">
        <v>129</v>
      </c>
      <c r="E532" s="123">
        <v>20247</v>
      </c>
      <c r="F532" s="123">
        <v>17037</v>
      </c>
      <c r="G532" s="128">
        <v>723</v>
      </c>
      <c r="H532" s="123" t="s">
        <v>130</v>
      </c>
      <c r="I532" s="123" t="s">
        <v>141</v>
      </c>
      <c r="J532" s="123">
        <v>101</v>
      </c>
      <c r="K532" s="123" t="s">
        <v>130</v>
      </c>
      <c r="L532">
        <f t="shared" si="16"/>
        <v>-4</v>
      </c>
      <c r="M532">
        <v>-4</v>
      </c>
      <c r="O532">
        <v>-4</v>
      </c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</row>
    <row r="533" spans="1:41" ht="13.5" hidden="1">
      <c r="A533" s="123" t="s">
        <v>206</v>
      </c>
      <c r="B533" s="123">
        <v>5.59</v>
      </c>
      <c r="C533" s="123" t="s">
        <v>144</v>
      </c>
      <c r="D533" s="128" t="s">
        <v>129</v>
      </c>
      <c r="E533" s="123">
        <v>20315</v>
      </c>
      <c r="F533" s="123">
        <v>17112</v>
      </c>
      <c r="G533" s="128">
        <v>718</v>
      </c>
      <c r="H533" s="123" t="s">
        <v>130</v>
      </c>
      <c r="I533" s="123" t="s">
        <v>189</v>
      </c>
      <c r="J533" s="123">
        <v>106</v>
      </c>
      <c r="K533" s="123" t="s">
        <v>130</v>
      </c>
      <c r="L533">
        <f aca="true" t="shared" si="17" ref="L533:L564">G533-G532</f>
        <v>-5</v>
      </c>
      <c r="M533">
        <v>-5</v>
      </c>
      <c r="O533">
        <v>-5</v>
      </c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</row>
    <row r="534" spans="1:41" ht="13.5" hidden="1">
      <c r="A534" s="123" t="s">
        <v>207</v>
      </c>
      <c r="B534" s="123">
        <v>5.69</v>
      </c>
      <c r="C534" s="123" t="s">
        <v>144</v>
      </c>
      <c r="D534" s="128" t="s">
        <v>129</v>
      </c>
      <c r="E534" s="123">
        <v>20390</v>
      </c>
      <c r="F534" s="123">
        <v>17187</v>
      </c>
      <c r="G534" s="128">
        <v>713</v>
      </c>
      <c r="H534" s="123" t="s">
        <v>130</v>
      </c>
      <c r="I534" s="123" t="s">
        <v>239</v>
      </c>
      <c r="J534" s="123">
        <v>172</v>
      </c>
      <c r="K534" s="123" t="s">
        <v>130</v>
      </c>
      <c r="L534">
        <f t="shared" si="17"/>
        <v>-5</v>
      </c>
      <c r="M534">
        <v>-5</v>
      </c>
      <c r="O534">
        <v>-5</v>
      </c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  <c r="AE534" s="147"/>
      <c r="AF534" s="147"/>
      <c r="AG534" s="147"/>
      <c r="AH534" s="147"/>
      <c r="AI534" s="147"/>
      <c r="AJ534" s="147"/>
      <c r="AK534" s="147"/>
      <c r="AL534" s="147"/>
      <c r="AM534" s="147"/>
      <c r="AN534" s="147"/>
      <c r="AO534" s="147"/>
    </row>
    <row r="535" spans="1:41" ht="13.5" hidden="1">
      <c r="A535" s="123" t="s">
        <v>208</v>
      </c>
      <c r="B535" s="123">
        <v>5.86</v>
      </c>
      <c r="C535" s="123" t="s">
        <v>144</v>
      </c>
      <c r="D535" s="128" t="s">
        <v>129</v>
      </c>
      <c r="E535" s="123">
        <v>20530</v>
      </c>
      <c r="F535" s="123">
        <v>17287</v>
      </c>
      <c r="G535" s="128">
        <v>702</v>
      </c>
      <c r="H535" s="123" t="s">
        <v>130</v>
      </c>
      <c r="I535" s="123" t="s">
        <v>615</v>
      </c>
      <c r="J535" s="123">
        <v>168</v>
      </c>
      <c r="K535" s="123" t="s">
        <v>130</v>
      </c>
      <c r="L535">
        <f t="shared" si="17"/>
        <v>-11</v>
      </c>
      <c r="M535">
        <v>-11</v>
      </c>
      <c r="O535">
        <v>-11</v>
      </c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</row>
    <row r="536" spans="1:41" ht="13.5" hidden="1">
      <c r="A536" s="123" t="s">
        <v>210</v>
      </c>
      <c r="B536" s="123">
        <v>6.03</v>
      </c>
      <c r="C536" s="123" t="s">
        <v>144</v>
      </c>
      <c r="D536" s="128" t="s">
        <v>129</v>
      </c>
      <c r="E536" s="123">
        <v>20675</v>
      </c>
      <c r="F536" s="123">
        <v>17372</v>
      </c>
      <c r="G536" s="128">
        <v>661</v>
      </c>
      <c r="H536" s="123" t="s">
        <v>130</v>
      </c>
      <c r="I536" s="123" t="s">
        <v>616</v>
      </c>
      <c r="J536" s="123">
        <v>107</v>
      </c>
      <c r="K536" s="123" t="s">
        <v>130</v>
      </c>
      <c r="L536">
        <f t="shared" si="17"/>
        <v>-41</v>
      </c>
      <c r="M536">
        <v>-41</v>
      </c>
      <c r="O536">
        <v>-41</v>
      </c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</row>
    <row r="537" spans="1:41" ht="13.5" hidden="1">
      <c r="A537" s="123" t="s">
        <v>212</v>
      </c>
      <c r="B537" s="123">
        <v>6.14</v>
      </c>
      <c r="C537" s="123" t="s">
        <v>144</v>
      </c>
      <c r="D537" s="128" t="s">
        <v>129</v>
      </c>
      <c r="E537" s="123">
        <v>20780</v>
      </c>
      <c r="F537" s="123">
        <v>17395</v>
      </c>
      <c r="G537" s="128">
        <v>634</v>
      </c>
      <c r="H537" s="123" t="s">
        <v>130</v>
      </c>
      <c r="I537" s="123" t="s">
        <v>615</v>
      </c>
      <c r="J537" s="123">
        <v>150</v>
      </c>
      <c r="K537" s="123" t="s">
        <v>130</v>
      </c>
      <c r="L537">
        <f t="shared" si="17"/>
        <v>-27</v>
      </c>
      <c r="M537">
        <v>-27</v>
      </c>
      <c r="O537">
        <v>-27</v>
      </c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</row>
    <row r="538" spans="1:41" ht="13.5" hidden="1">
      <c r="A538" s="123" t="s">
        <v>214</v>
      </c>
      <c r="B538" s="123">
        <v>6.29</v>
      </c>
      <c r="C538" s="123" t="s">
        <v>144</v>
      </c>
      <c r="D538" s="128" t="s">
        <v>129</v>
      </c>
      <c r="E538" s="123">
        <v>20910</v>
      </c>
      <c r="F538" s="123">
        <v>17470</v>
      </c>
      <c r="G538" s="128">
        <v>593</v>
      </c>
      <c r="H538" s="123" t="s">
        <v>130</v>
      </c>
      <c r="I538" s="123" t="s">
        <v>617</v>
      </c>
      <c r="J538" s="123">
        <v>83.6</v>
      </c>
      <c r="K538" s="123" t="s">
        <v>130</v>
      </c>
      <c r="L538">
        <f t="shared" si="17"/>
        <v>-41</v>
      </c>
      <c r="M538">
        <v>-41</v>
      </c>
      <c r="O538">
        <v>-41</v>
      </c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</row>
    <row r="539" spans="1:41" ht="13.5" hidden="1">
      <c r="A539" s="123" t="s">
        <v>215</v>
      </c>
      <c r="B539" s="123">
        <v>6.37</v>
      </c>
      <c r="C539" s="123" t="s">
        <v>144</v>
      </c>
      <c r="D539" s="128" t="s">
        <v>129</v>
      </c>
      <c r="E539" s="123">
        <v>20985</v>
      </c>
      <c r="F539" s="123">
        <v>17507</v>
      </c>
      <c r="G539" s="128">
        <v>568</v>
      </c>
      <c r="H539" s="123" t="s">
        <v>130</v>
      </c>
      <c r="I539" s="123" t="s">
        <v>618</v>
      </c>
      <c r="J539" s="123">
        <v>116</v>
      </c>
      <c r="K539" s="123" t="s">
        <v>130</v>
      </c>
      <c r="L539">
        <f t="shared" si="17"/>
        <v>-25</v>
      </c>
      <c r="M539">
        <v>-25</v>
      </c>
      <c r="O539">
        <v>-25</v>
      </c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</row>
    <row r="540" spans="1:41" ht="13.5" hidden="1">
      <c r="A540" s="123" t="s">
        <v>217</v>
      </c>
      <c r="B540" s="123">
        <v>6.49</v>
      </c>
      <c r="C540" s="123" t="s">
        <v>144</v>
      </c>
      <c r="D540" s="128" t="s">
        <v>129</v>
      </c>
      <c r="E540" s="123">
        <v>21092</v>
      </c>
      <c r="F540" s="123">
        <v>17552</v>
      </c>
      <c r="G540" s="128">
        <v>538</v>
      </c>
      <c r="H540" s="123" t="s">
        <v>130</v>
      </c>
      <c r="I540" s="123" t="s">
        <v>619</v>
      </c>
      <c r="J540" s="123">
        <v>124</v>
      </c>
      <c r="K540" s="123" t="s">
        <v>130</v>
      </c>
      <c r="L540">
        <f t="shared" si="17"/>
        <v>-30</v>
      </c>
      <c r="M540">
        <v>-30</v>
      </c>
      <c r="O540">
        <v>-30</v>
      </c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</row>
    <row r="541" spans="1:41" ht="13.5" hidden="1">
      <c r="A541" s="123" t="s">
        <v>219</v>
      </c>
      <c r="B541" s="123">
        <v>6.61</v>
      </c>
      <c r="C541" s="123" t="s">
        <v>144</v>
      </c>
      <c r="D541" s="128" t="s">
        <v>129</v>
      </c>
      <c r="E541" s="123">
        <v>21202</v>
      </c>
      <c r="F541" s="123">
        <v>17610</v>
      </c>
      <c r="G541" s="128">
        <v>508</v>
      </c>
      <c r="H541" s="123" t="s">
        <v>130</v>
      </c>
      <c r="I541" s="123" t="s">
        <v>201</v>
      </c>
      <c r="J541" s="123">
        <v>78.4</v>
      </c>
      <c r="K541" s="123" t="s">
        <v>130</v>
      </c>
      <c r="L541">
        <f t="shared" si="17"/>
        <v>-30</v>
      </c>
      <c r="M541">
        <v>-30</v>
      </c>
      <c r="O541">
        <v>-30</v>
      </c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</row>
    <row r="542" spans="1:41" ht="13.5" hidden="1">
      <c r="A542" s="123" t="s">
        <v>220</v>
      </c>
      <c r="B542" s="123">
        <v>6.69</v>
      </c>
      <c r="C542" s="123" t="s">
        <v>144</v>
      </c>
      <c r="D542" s="128" t="s">
        <v>129</v>
      </c>
      <c r="E542" s="123">
        <v>21190</v>
      </c>
      <c r="F542" s="123">
        <v>17687</v>
      </c>
      <c r="G542" s="128">
        <v>490</v>
      </c>
      <c r="H542" s="123" t="s">
        <v>130</v>
      </c>
      <c r="I542" s="123" t="s">
        <v>587</v>
      </c>
      <c r="J542" s="123">
        <v>99.4</v>
      </c>
      <c r="K542" s="123" t="s">
        <v>130</v>
      </c>
      <c r="L542">
        <f t="shared" si="17"/>
        <v>-18</v>
      </c>
      <c r="M542">
        <v>-18</v>
      </c>
      <c r="O542">
        <v>-18</v>
      </c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</row>
    <row r="543" spans="1:41" ht="13.5" hidden="1">
      <c r="A543" s="123" t="s">
        <v>223</v>
      </c>
      <c r="B543" s="123">
        <v>6.79</v>
      </c>
      <c r="C543" s="123" t="s">
        <v>144</v>
      </c>
      <c r="D543" s="128" t="s">
        <v>129</v>
      </c>
      <c r="E543" s="123">
        <v>21210</v>
      </c>
      <c r="F543" s="123">
        <v>17785</v>
      </c>
      <c r="G543" s="128">
        <v>436</v>
      </c>
      <c r="H543" s="123" t="s">
        <v>130</v>
      </c>
      <c r="I543" s="123" t="s">
        <v>585</v>
      </c>
      <c r="J543" s="123">
        <v>82.9</v>
      </c>
      <c r="K543" s="123" t="s">
        <v>130</v>
      </c>
      <c r="L543">
        <f t="shared" si="17"/>
        <v>-54</v>
      </c>
      <c r="M543">
        <v>-54</v>
      </c>
      <c r="O543">
        <v>-54</v>
      </c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</row>
    <row r="544" spans="1:41" ht="13.5" hidden="1">
      <c r="A544" s="123" t="s">
        <v>225</v>
      </c>
      <c r="B544" s="123">
        <v>6.87</v>
      </c>
      <c r="C544" s="123" t="s">
        <v>144</v>
      </c>
      <c r="D544" s="128" t="s">
        <v>129</v>
      </c>
      <c r="E544" s="123">
        <v>21270</v>
      </c>
      <c r="F544" s="123">
        <v>17842</v>
      </c>
      <c r="G544" s="128">
        <v>413</v>
      </c>
      <c r="H544" s="123" t="s">
        <v>130</v>
      </c>
      <c r="I544" s="123" t="s">
        <v>620</v>
      </c>
      <c r="J544" s="123">
        <v>111</v>
      </c>
      <c r="K544" s="123" t="s">
        <v>130</v>
      </c>
      <c r="L544">
        <f t="shared" si="17"/>
        <v>-23</v>
      </c>
      <c r="M544">
        <v>-23</v>
      </c>
      <c r="O544">
        <v>-23</v>
      </c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</row>
    <row r="545" spans="1:41" ht="13.5" hidden="1">
      <c r="A545" s="123" t="s">
        <v>227</v>
      </c>
      <c r="B545" s="123">
        <v>6.98</v>
      </c>
      <c r="C545" s="123" t="s">
        <v>144</v>
      </c>
      <c r="D545" s="128" t="s">
        <v>129</v>
      </c>
      <c r="E545" s="123">
        <v>21312</v>
      </c>
      <c r="F545" s="123">
        <v>17945</v>
      </c>
      <c r="G545" s="128">
        <v>429</v>
      </c>
      <c r="H545" s="123" t="s">
        <v>130</v>
      </c>
      <c r="I545" s="123" t="s">
        <v>621</v>
      </c>
      <c r="J545" s="123">
        <v>135</v>
      </c>
      <c r="K545" s="123" t="s">
        <v>130</v>
      </c>
      <c r="L545">
        <f t="shared" si="17"/>
        <v>16</v>
      </c>
      <c r="M545">
        <v>16</v>
      </c>
      <c r="O545">
        <v>16</v>
      </c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</row>
    <row r="546" spans="1:41" ht="13.5" hidden="1">
      <c r="A546" s="123" t="s">
        <v>229</v>
      </c>
      <c r="B546" s="123">
        <v>7.12</v>
      </c>
      <c r="C546" s="123" t="s">
        <v>144</v>
      </c>
      <c r="D546" s="128" t="s">
        <v>129</v>
      </c>
      <c r="E546" s="123">
        <v>21387</v>
      </c>
      <c r="F546" s="123">
        <v>18057</v>
      </c>
      <c r="G546" s="128">
        <v>414</v>
      </c>
      <c r="H546" s="123" t="s">
        <v>130</v>
      </c>
      <c r="I546" s="123" t="s">
        <v>173</v>
      </c>
      <c r="J546" s="123">
        <v>149</v>
      </c>
      <c r="K546" s="123" t="s">
        <v>130</v>
      </c>
      <c r="L546">
        <f t="shared" si="17"/>
        <v>-15</v>
      </c>
      <c r="M546">
        <v>-15</v>
      </c>
      <c r="O546">
        <v>-15</v>
      </c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</row>
    <row r="547" spans="1:41" ht="13.5" hidden="1">
      <c r="A547" s="123" t="s">
        <v>231</v>
      </c>
      <c r="B547" s="123">
        <v>7.27</v>
      </c>
      <c r="C547" s="123" t="s">
        <v>144</v>
      </c>
      <c r="D547" s="128" t="s">
        <v>129</v>
      </c>
      <c r="E547" s="123">
        <v>21412</v>
      </c>
      <c r="F547" s="123">
        <v>18205</v>
      </c>
      <c r="G547" s="128">
        <v>399</v>
      </c>
      <c r="H547" s="123" t="s">
        <v>130</v>
      </c>
      <c r="I547" s="123" t="s">
        <v>134</v>
      </c>
      <c r="J547" s="123">
        <v>129</v>
      </c>
      <c r="K547" s="123" t="s">
        <v>130</v>
      </c>
      <c r="L547">
        <f t="shared" si="17"/>
        <v>-15</v>
      </c>
      <c r="M547">
        <v>-15</v>
      </c>
      <c r="O547">
        <v>-15</v>
      </c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</row>
    <row r="548" spans="1:41" ht="13.5" hidden="1">
      <c r="A548" s="123" t="s">
        <v>233</v>
      </c>
      <c r="B548" s="123">
        <v>7.39</v>
      </c>
      <c r="C548" s="123" t="s">
        <v>144</v>
      </c>
      <c r="D548" s="128" t="s">
        <v>129</v>
      </c>
      <c r="E548" s="123">
        <v>21487</v>
      </c>
      <c r="F548" s="123">
        <v>18310</v>
      </c>
      <c r="G548" s="128">
        <v>385</v>
      </c>
      <c r="H548" s="123" t="s">
        <v>130</v>
      </c>
      <c r="I548" s="123" t="s">
        <v>134</v>
      </c>
      <c r="J548" s="123">
        <v>175</v>
      </c>
      <c r="K548" s="123" t="s">
        <v>130</v>
      </c>
      <c r="L548">
        <f t="shared" si="17"/>
        <v>-14</v>
      </c>
      <c r="M548">
        <v>-14</v>
      </c>
      <c r="O548">
        <v>-14</v>
      </c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</row>
    <row r="549" spans="1:41" ht="13.5" hidden="1">
      <c r="A549" s="123" t="s">
        <v>235</v>
      </c>
      <c r="B549" s="123">
        <v>7.57</v>
      </c>
      <c r="C549" s="123" t="s">
        <v>144</v>
      </c>
      <c r="D549" s="128" t="s">
        <v>129</v>
      </c>
      <c r="E549" s="123">
        <v>21590</v>
      </c>
      <c r="F549" s="123">
        <v>18452</v>
      </c>
      <c r="G549" s="128">
        <v>373</v>
      </c>
      <c r="H549" s="123" t="s">
        <v>130</v>
      </c>
      <c r="I549" s="123" t="s">
        <v>134</v>
      </c>
      <c r="J549" s="123">
        <v>195</v>
      </c>
      <c r="K549" s="123" t="s">
        <v>130</v>
      </c>
      <c r="L549">
        <f t="shared" si="17"/>
        <v>-12</v>
      </c>
      <c r="M549">
        <v>-12</v>
      </c>
      <c r="O549">
        <v>-12</v>
      </c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</row>
    <row r="550" spans="1:41" ht="13.5" hidden="1">
      <c r="A550" s="123" t="s">
        <v>236</v>
      </c>
      <c r="B550" s="123">
        <v>7.76</v>
      </c>
      <c r="C550" s="123" t="s">
        <v>144</v>
      </c>
      <c r="D550" s="128" t="s">
        <v>129</v>
      </c>
      <c r="E550" s="123">
        <v>21702</v>
      </c>
      <c r="F550" s="123">
        <v>18612</v>
      </c>
      <c r="G550" s="128">
        <v>359</v>
      </c>
      <c r="H550" s="123" t="s">
        <v>130</v>
      </c>
      <c r="I550" s="123" t="s">
        <v>622</v>
      </c>
      <c r="J550" s="123">
        <v>145</v>
      </c>
      <c r="K550" s="123" t="s">
        <v>130</v>
      </c>
      <c r="L550">
        <f t="shared" si="17"/>
        <v>-14</v>
      </c>
      <c r="M550">
        <v>-14</v>
      </c>
      <c r="O550">
        <v>-14</v>
      </c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</row>
    <row r="551" spans="1:41" ht="13.5" hidden="1">
      <c r="A551" s="123" t="s">
        <v>237</v>
      </c>
      <c r="B551" s="123">
        <v>7.91</v>
      </c>
      <c r="C551" s="123" t="s">
        <v>144</v>
      </c>
      <c r="D551" s="128" t="s">
        <v>129</v>
      </c>
      <c r="E551" s="123">
        <v>21785</v>
      </c>
      <c r="F551" s="123">
        <v>18732</v>
      </c>
      <c r="G551" s="128">
        <v>341</v>
      </c>
      <c r="H551" s="123" t="s">
        <v>130</v>
      </c>
      <c r="I551" s="123" t="s">
        <v>581</v>
      </c>
      <c r="J551" s="123">
        <v>97.9</v>
      </c>
      <c r="K551" s="123" t="s">
        <v>130</v>
      </c>
      <c r="L551">
        <f t="shared" si="17"/>
        <v>-18</v>
      </c>
      <c r="M551">
        <v>-18</v>
      </c>
      <c r="O551">
        <v>-18</v>
      </c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</row>
    <row r="552" spans="1:41" ht="13.5" hidden="1">
      <c r="A552" s="123" t="s">
        <v>238</v>
      </c>
      <c r="B552" s="123">
        <v>8.01</v>
      </c>
      <c r="C552" s="123" t="s">
        <v>144</v>
      </c>
      <c r="D552" s="128" t="s">
        <v>129</v>
      </c>
      <c r="E552" s="123">
        <v>21882</v>
      </c>
      <c r="F552" s="123">
        <v>18745</v>
      </c>
      <c r="G552" s="128">
        <v>311</v>
      </c>
      <c r="H552" s="123" t="s">
        <v>130</v>
      </c>
      <c r="I552" s="123" t="s">
        <v>623</v>
      </c>
      <c r="J552" s="123">
        <v>172</v>
      </c>
      <c r="K552" s="123" t="s">
        <v>130</v>
      </c>
      <c r="L552">
        <f t="shared" si="17"/>
        <v>-30</v>
      </c>
      <c r="M552">
        <v>-30</v>
      </c>
      <c r="O552">
        <v>-30</v>
      </c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</row>
    <row r="553" spans="1:41" ht="13.5" hidden="1">
      <c r="A553" s="123" t="s">
        <v>240</v>
      </c>
      <c r="B553" s="123">
        <v>8.18</v>
      </c>
      <c r="C553" s="123" t="s">
        <v>144</v>
      </c>
      <c r="D553" s="128" t="s">
        <v>129</v>
      </c>
      <c r="E553" s="123">
        <v>22050</v>
      </c>
      <c r="F553" s="123">
        <v>18787</v>
      </c>
      <c r="G553" s="128">
        <v>255</v>
      </c>
      <c r="H553" s="123" t="s">
        <v>130</v>
      </c>
      <c r="I553" s="123" t="s">
        <v>624</v>
      </c>
      <c r="J553" s="123">
        <v>118</v>
      </c>
      <c r="K553" s="123" t="s">
        <v>130</v>
      </c>
      <c r="L553">
        <f t="shared" si="17"/>
        <v>-56</v>
      </c>
      <c r="M553">
        <v>-56</v>
      </c>
      <c r="O553">
        <v>-56</v>
      </c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</row>
    <row r="554" spans="1:41" ht="13.5" hidden="1">
      <c r="A554" s="123" t="s">
        <v>242</v>
      </c>
      <c r="B554" s="123">
        <v>8.3</v>
      </c>
      <c r="C554" s="123" t="s">
        <v>144</v>
      </c>
      <c r="D554" s="128" t="s">
        <v>129</v>
      </c>
      <c r="E554" s="123">
        <v>22162</v>
      </c>
      <c r="F554" s="123">
        <v>18825</v>
      </c>
      <c r="G554" s="128">
        <v>225</v>
      </c>
      <c r="H554" s="123" t="s">
        <v>130</v>
      </c>
      <c r="I554" s="123" t="s">
        <v>594</v>
      </c>
      <c r="J554" s="123">
        <v>127</v>
      </c>
      <c r="K554" s="123" t="s">
        <v>130</v>
      </c>
      <c r="L554">
        <f t="shared" si="17"/>
        <v>-30</v>
      </c>
      <c r="M554">
        <v>-30</v>
      </c>
      <c r="O554">
        <v>-30</v>
      </c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</row>
    <row r="555" spans="1:41" ht="13.5" hidden="1">
      <c r="A555" s="123" t="s">
        <v>245</v>
      </c>
      <c r="B555" s="123">
        <v>8.43</v>
      </c>
      <c r="C555" s="123" t="s">
        <v>144</v>
      </c>
      <c r="D555" s="128" t="s">
        <v>129</v>
      </c>
      <c r="E555" s="123">
        <v>22237</v>
      </c>
      <c r="F555" s="123">
        <v>18927</v>
      </c>
      <c r="G555" s="128">
        <v>217</v>
      </c>
      <c r="H555" s="123" t="s">
        <v>130</v>
      </c>
      <c r="I555" s="123" t="s">
        <v>625</v>
      </c>
      <c r="J555" s="123">
        <v>193</v>
      </c>
      <c r="K555" s="123" t="s">
        <v>130</v>
      </c>
      <c r="L555">
        <f t="shared" si="17"/>
        <v>-8</v>
      </c>
      <c r="M555">
        <v>-8</v>
      </c>
      <c r="O555">
        <v>-8</v>
      </c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47"/>
      <c r="AM555" s="147"/>
      <c r="AN555" s="147"/>
      <c r="AO555" s="147"/>
    </row>
    <row r="556" spans="1:41" ht="13.5" hidden="1">
      <c r="A556" s="123" t="s">
        <v>247</v>
      </c>
      <c r="B556" s="123">
        <v>8.62</v>
      </c>
      <c r="C556" s="123" t="s">
        <v>144</v>
      </c>
      <c r="D556" s="128" t="s">
        <v>129</v>
      </c>
      <c r="E556" s="123">
        <v>22337</v>
      </c>
      <c r="F556" s="123">
        <v>19092</v>
      </c>
      <c r="G556" s="128">
        <v>202</v>
      </c>
      <c r="H556" s="123" t="s">
        <v>130</v>
      </c>
      <c r="I556" s="123" t="s">
        <v>614</v>
      </c>
      <c r="J556" s="123">
        <v>144</v>
      </c>
      <c r="K556" s="123" t="s">
        <v>130</v>
      </c>
      <c r="L556">
        <f t="shared" si="17"/>
        <v>-15</v>
      </c>
      <c r="M556">
        <v>-15</v>
      </c>
      <c r="O556">
        <v>-15</v>
      </c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</row>
    <row r="557" spans="1:41" ht="13.5" hidden="1">
      <c r="A557" s="123" t="s">
        <v>249</v>
      </c>
      <c r="B557" s="123">
        <v>8.76</v>
      </c>
      <c r="C557" s="123" t="s">
        <v>144</v>
      </c>
      <c r="D557" s="128" t="s">
        <v>129</v>
      </c>
      <c r="E557" s="123">
        <v>22425</v>
      </c>
      <c r="F557" s="123">
        <v>19207</v>
      </c>
      <c r="G557" s="128">
        <v>183</v>
      </c>
      <c r="H557" s="123" t="s">
        <v>130</v>
      </c>
      <c r="I557" s="123" t="s">
        <v>564</v>
      </c>
      <c r="J557" s="123">
        <v>146</v>
      </c>
      <c r="K557" s="123" t="s">
        <v>130</v>
      </c>
      <c r="L557">
        <f t="shared" si="17"/>
        <v>-19</v>
      </c>
      <c r="M557">
        <v>-19</v>
      </c>
      <c r="O557">
        <v>-19</v>
      </c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</row>
    <row r="558" spans="1:41" ht="13.5" hidden="1">
      <c r="A558" s="123" t="s">
        <v>251</v>
      </c>
      <c r="B558" s="123">
        <v>8.91</v>
      </c>
      <c r="C558" s="123" t="s">
        <v>144</v>
      </c>
      <c r="D558" s="128" t="s">
        <v>129</v>
      </c>
      <c r="E558" s="123">
        <v>22532</v>
      </c>
      <c r="F558" s="123">
        <v>19307</v>
      </c>
      <c r="G558" s="128">
        <v>168</v>
      </c>
      <c r="H558" s="123" t="s">
        <v>130</v>
      </c>
      <c r="I558" s="123" t="s">
        <v>626</v>
      </c>
      <c r="J558" s="123">
        <v>132</v>
      </c>
      <c r="K558" s="123" t="s">
        <v>130</v>
      </c>
      <c r="L558">
        <f t="shared" si="17"/>
        <v>-15</v>
      </c>
      <c r="M558">
        <v>-15</v>
      </c>
      <c r="O558">
        <v>-15</v>
      </c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</row>
    <row r="559" spans="1:41" ht="13.5" hidden="1">
      <c r="A559" s="123" t="s">
        <v>253</v>
      </c>
      <c r="B559" s="123">
        <v>9.04</v>
      </c>
      <c r="C559" s="123" t="s">
        <v>144</v>
      </c>
      <c r="D559" s="128" t="s">
        <v>129</v>
      </c>
      <c r="E559" s="123">
        <v>22665</v>
      </c>
      <c r="F559" s="123">
        <v>19312</v>
      </c>
      <c r="G559" s="128">
        <v>155</v>
      </c>
      <c r="H559" s="123" t="s">
        <v>130</v>
      </c>
      <c r="I559" s="123" t="s">
        <v>226</v>
      </c>
      <c r="J559" s="123">
        <v>162</v>
      </c>
      <c r="K559" s="123" t="s">
        <v>130</v>
      </c>
      <c r="L559">
        <f t="shared" si="17"/>
        <v>-13</v>
      </c>
      <c r="M559">
        <v>-13</v>
      </c>
      <c r="O559">
        <v>-13</v>
      </c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</row>
    <row r="560" spans="1:41" ht="13.5" hidden="1">
      <c r="A560" s="123" t="s">
        <v>254</v>
      </c>
      <c r="B560" s="123">
        <v>9.2</v>
      </c>
      <c r="C560" s="123" t="s">
        <v>144</v>
      </c>
      <c r="D560" s="128" t="s">
        <v>129</v>
      </c>
      <c r="E560" s="123">
        <v>22820</v>
      </c>
      <c r="F560" s="123">
        <v>19362</v>
      </c>
      <c r="G560" s="128">
        <v>145</v>
      </c>
      <c r="H560" s="123" t="s">
        <v>130</v>
      </c>
      <c r="I560" s="123" t="s">
        <v>560</v>
      </c>
      <c r="J560" s="123">
        <v>165</v>
      </c>
      <c r="K560" s="123" t="s">
        <v>130</v>
      </c>
      <c r="L560">
        <f t="shared" si="17"/>
        <v>-10</v>
      </c>
      <c r="M560">
        <v>-10</v>
      </c>
      <c r="O560">
        <v>-10</v>
      </c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</row>
    <row r="561" spans="1:41" ht="13.5" hidden="1">
      <c r="A561" s="123" t="s">
        <v>256</v>
      </c>
      <c r="B561" s="123">
        <v>9.37</v>
      </c>
      <c r="C561" s="123" t="s">
        <v>144</v>
      </c>
      <c r="D561" s="128" t="s">
        <v>129</v>
      </c>
      <c r="E561" s="123">
        <v>22985</v>
      </c>
      <c r="F561" s="123">
        <v>19345</v>
      </c>
      <c r="G561" s="128">
        <v>139</v>
      </c>
      <c r="H561" s="123" t="s">
        <v>130</v>
      </c>
      <c r="I561" s="123" t="s">
        <v>615</v>
      </c>
      <c r="J561" s="123">
        <v>127</v>
      </c>
      <c r="K561" s="123" t="s">
        <v>130</v>
      </c>
      <c r="L561">
        <f t="shared" si="17"/>
        <v>-6</v>
      </c>
      <c r="M561">
        <v>-6</v>
      </c>
      <c r="O561">
        <v>-6</v>
      </c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</row>
    <row r="562" spans="1:41" ht="13.5" hidden="1">
      <c r="A562" s="123" t="s">
        <v>258</v>
      </c>
      <c r="B562" s="123">
        <v>9.5</v>
      </c>
      <c r="C562" s="123" t="s">
        <v>144</v>
      </c>
      <c r="D562" s="128" t="s">
        <v>129</v>
      </c>
      <c r="E562" s="123">
        <v>23095</v>
      </c>
      <c r="F562" s="123">
        <v>19410</v>
      </c>
      <c r="G562" s="128">
        <v>134</v>
      </c>
      <c r="H562" s="123" t="s">
        <v>130</v>
      </c>
      <c r="I562" s="123" t="s">
        <v>627</v>
      </c>
      <c r="J562" s="123">
        <v>46.8</v>
      </c>
      <c r="K562" s="123" t="s">
        <v>130</v>
      </c>
      <c r="L562">
        <f t="shared" si="17"/>
        <v>-5</v>
      </c>
      <c r="M562">
        <v>-5</v>
      </c>
      <c r="O562">
        <v>-5</v>
      </c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</row>
    <row r="563" spans="1:41" ht="13.5" hidden="1">
      <c r="A563" s="123" t="s">
        <v>260</v>
      </c>
      <c r="B563" s="123">
        <v>9.54</v>
      </c>
      <c r="C563" s="123" t="s">
        <v>144</v>
      </c>
      <c r="D563" s="128" t="s">
        <v>129</v>
      </c>
      <c r="E563" s="123">
        <v>23137</v>
      </c>
      <c r="F563" s="123">
        <v>19390</v>
      </c>
      <c r="G563" s="128">
        <v>136</v>
      </c>
      <c r="H563" s="123" t="s">
        <v>130</v>
      </c>
      <c r="I563" s="123" t="s">
        <v>628</v>
      </c>
      <c r="J563" s="123">
        <v>132</v>
      </c>
      <c r="K563" s="123" t="s">
        <v>130</v>
      </c>
      <c r="L563">
        <f t="shared" si="17"/>
        <v>2</v>
      </c>
      <c r="M563">
        <v>2</v>
      </c>
      <c r="O563">
        <v>2</v>
      </c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</row>
    <row r="564" spans="1:41" ht="13.5" hidden="1">
      <c r="A564" s="123" t="s">
        <v>261</v>
      </c>
      <c r="B564" s="123">
        <v>9.67</v>
      </c>
      <c r="C564" s="123" t="s">
        <v>144</v>
      </c>
      <c r="D564" s="128" t="s">
        <v>129</v>
      </c>
      <c r="E564" s="123">
        <v>23257</v>
      </c>
      <c r="F564" s="123">
        <v>19445</v>
      </c>
      <c r="G564" s="128">
        <v>155</v>
      </c>
      <c r="H564" s="123" t="s">
        <v>130</v>
      </c>
      <c r="I564" s="123" t="s">
        <v>564</v>
      </c>
      <c r="J564" s="123">
        <v>81.2</v>
      </c>
      <c r="K564" s="123" t="s">
        <v>130</v>
      </c>
      <c r="L564">
        <f t="shared" si="17"/>
        <v>19</v>
      </c>
      <c r="M564">
        <v>19</v>
      </c>
      <c r="O564">
        <v>19</v>
      </c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</row>
    <row r="565" spans="1:41" ht="13.5" hidden="1">
      <c r="A565" s="123" t="s">
        <v>263</v>
      </c>
      <c r="B565" s="123">
        <v>9.76</v>
      </c>
      <c r="C565" s="123" t="s">
        <v>144</v>
      </c>
      <c r="D565" s="128" t="s">
        <v>129</v>
      </c>
      <c r="E565" s="123">
        <v>23317</v>
      </c>
      <c r="F565" s="123">
        <v>19500</v>
      </c>
      <c r="G565" s="128">
        <v>166</v>
      </c>
      <c r="H565" s="123" t="s">
        <v>130</v>
      </c>
      <c r="I565" s="123" t="s">
        <v>619</v>
      </c>
      <c r="J565" s="123">
        <v>109</v>
      </c>
      <c r="K565" s="123" t="s">
        <v>130</v>
      </c>
      <c r="L565">
        <f aca="true" t="shared" si="18" ref="L565:L596">G565-G564</f>
        <v>11</v>
      </c>
      <c r="M565">
        <v>11</v>
      </c>
      <c r="O565">
        <v>11</v>
      </c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</row>
    <row r="566" spans="1:41" ht="13.5" hidden="1">
      <c r="A566" s="123" t="s">
        <v>265</v>
      </c>
      <c r="B566" s="123">
        <v>9.86</v>
      </c>
      <c r="C566" s="123" t="s">
        <v>144</v>
      </c>
      <c r="D566" s="128" t="s">
        <v>129</v>
      </c>
      <c r="E566" s="123">
        <v>23415</v>
      </c>
      <c r="F566" s="123">
        <v>19550</v>
      </c>
      <c r="G566" s="128">
        <v>171</v>
      </c>
      <c r="H566" s="123" t="s">
        <v>130</v>
      </c>
      <c r="I566" s="123" t="s">
        <v>162</v>
      </c>
      <c r="J566" s="123">
        <v>93.5</v>
      </c>
      <c r="K566" s="123" t="s">
        <v>130</v>
      </c>
      <c r="L566">
        <f t="shared" si="18"/>
        <v>5</v>
      </c>
      <c r="M566">
        <v>5</v>
      </c>
      <c r="O566">
        <v>5</v>
      </c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</row>
    <row r="567" spans="1:41" ht="13.5" hidden="1">
      <c r="A567" s="123" t="s">
        <v>267</v>
      </c>
      <c r="B567" s="123">
        <v>9.96</v>
      </c>
      <c r="C567" s="123" t="s">
        <v>144</v>
      </c>
      <c r="D567" s="128" t="s">
        <v>129</v>
      </c>
      <c r="E567" s="123">
        <v>23480</v>
      </c>
      <c r="F567" s="123">
        <v>19617</v>
      </c>
      <c r="G567" s="128">
        <v>167</v>
      </c>
      <c r="H567" s="123" t="s">
        <v>130</v>
      </c>
      <c r="I567" s="123" t="s">
        <v>622</v>
      </c>
      <c r="J567" s="123">
        <v>127</v>
      </c>
      <c r="K567" s="123" t="s">
        <v>130</v>
      </c>
      <c r="L567">
        <f t="shared" si="18"/>
        <v>-4</v>
      </c>
      <c r="M567">
        <v>-4</v>
      </c>
      <c r="O567">
        <v>-4</v>
      </c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</row>
    <row r="568" spans="1:41" ht="13.5" hidden="1">
      <c r="A568" s="123" t="s">
        <v>269</v>
      </c>
      <c r="B568" s="123">
        <v>10.1</v>
      </c>
      <c r="C568" s="123" t="s">
        <v>144</v>
      </c>
      <c r="D568" s="128" t="s">
        <v>129</v>
      </c>
      <c r="E568" s="123">
        <v>23552</v>
      </c>
      <c r="F568" s="123">
        <v>19722</v>
      </c>
      <c r="G568" s="128">
        <v>160</v>
      </c>
      <c r="H568" s="123" t="s">
        <v>130</v>
      </c>
      <c r="I568" s="123" t="s">
        <v>595</v>
      </c>
      <c r="J568" s="123">
        <v>55.8</v>
      </c>
      <c r="K568" s="123" t="s">
        <v>130</v>
      </c>
      <c r="L568">
        <f t="shared" si="18"/>
        <v>-7</v>
      </c>
      <c r="M568">
        <v>-7</v>
      </c>
      <c r="O568">
        <v>-7</v>
      </c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</row>
    <row r="569" spans="1:41" ht="13.5" hidden="1">
      <c r="A569" s="123" t="s">
        <v>271</v>
      </c>
      <c r="B569" s="123">
        <v>10.1</v>
      </c>
      <c r="C569" s="123" t="s">
        <v>144</v>
      </c>
      <c r="D569" s="128" t="s">
        <v>129</v>
      </c>
      <c r="E569" s="123">
        <v>23542</v>
      </c>
      <c r="F569" s="123">
        <v>19777</v>
      </c>
      <c r="G569" s="128">
        <v>157</v>
      </c>
      <c r="H569" s="123" t="s">
        <v>130</v>
      </c>
      <c r="I569" s="123" t="s">
        <v>164</v>
      </c>
      <c r="J569" s="123">
        <v>159</v>
      </c>
      <c r="K569" s="123" t="s">
        <v>130</v>
      </c>
      <c r="L569">
        <f t="shared" si="18"/>
        <v>-3</v>
      </c>
      <c r="M569">
        <v>-3</v>
      </c>
      <c r="O569">
        <v>-3</v>
      </c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</row>
    <row r="570" spans="1:41" ht="13.5" hidden="1">
      <c r="A570" s="123" t="s">
        <v>273</v>
      </c>
      <c r="B570" s="123">
        <v>10.3</v>
      </c>
      <c r="C570" s="123" t="s">
        <v>144</v>
      </c>
      <c r="D570" s="128" t="s">
        <v>129</v>
      </c>
      <c r="E570" s="123">
        <v>23590</v>
      </c>
      <c r="F570" s="123">
        <v>19930</v>
      </c>
      <c r="G570" s="128">
        <v>151</v>
      </c>
      <c r="H570" s="123" t="s">
        <v>130</v>
      </c>
      <c r="I570" s="123" t="s">
        <v>629</v>
      </c>
      <c r="J570" s="123">
        <v>180</v>
      </c>
      <c r="K570" s="123" t="s">
        <v>130</v>
      </c>
      <c r="L570">
        <f t="shared" si="18"/>
        <v>-6</v>
      </c>
      <c r="M570">
        <v>-6</v>
      </c>
      <c r="O570">
        <v>-6</v>
      </c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</row>
    <row r="571" spans="1:41" ht="13.5" hidden="1">
      <c r="A571" s="123" t="s">
        <v>275</v>
      </c>
      <c r="B571" s="123">
        <v>10.5</v>
      </c>
      <c r="C571" s="123" t="s">
        <v>144</v>
      </c>
      <c r="D571" s="128" t="s">
        <v>129</v>
      </c>
      <c r="E571" s="123">
        <v>23605</v>
      </c>
      <c r="F571" s="123">
        <v>20110</v>
      </c>
      <c r="G571" s="128">
        <v>134</v>
      </c>
      <c r="H571" s="123" t="s">
        <v>130</v>
      </c>
      <c r="I571" s="123" t="s">
        <v>607</v>
      </c>
      <c r="J571" s="123">
        <v>161</v>
      </c>
      <c r="K571" s="123" t="s">
        <v>130</v>
      </c>
      <c r="L571">
        <f t="shared" si="18"/>
        <v>-17</v>
      </c>
      <c r="M571">
        <v>-17</v>
      </c>
      <c r="O571">
        <v>-17</v>
      </c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</row>
    <row r="572" spans="1:41" ht="13.5" hidden="1">
      <c r="A572" s="123" t="s">
        <v>276</v>
      </c>
      <c r="B572" s="123">
        <v>10.6</v>
      </c>
      <c r="C572" s="123" t="s">
        <v>144</v>
      </c>
      <c r="D572" s="128" t="s">
        <v>129</v>
      </c>
      <c r="E572" s="123">
        <v>23650</v>
      </c>
      <c r="F572" s="123">
        <v>20265</v>
      </c>
      <c r="G572" s="128">
        <v>134</v>
      </c>
      <c r="H572" s="123" t="s">
        <v>130</v>
      </c>
      <c r="I572" s="123" t="s">
        <v>630</v>
      </c>
      <c r="J572" s="123">
        <v>143</v>
      </c>
      <c r="K572" s="123" t="s">
        <v>130</v>
      </c>
      <c r="L572">
        <f t="shared" si="18"/>
        <v>0</v>
      </c>
      <c r="M572">
        <v>0</v>
      </c>
      <c r="O572">
        <v>0</v>
      </c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</row>
    <row r="573" spans="1:41" ht="13.5" hidden="1">
      <c r="A573" s="123" t="s">
        <v>278</v>
      </c>
      <c r="B573" s="123">
        <v>10.8</v>
      </c>
      <c r="C573" s="123" t="s">
        <v>144</v>
      </c>
      <c r="D573" s="128" t="s">
        <v>129</v>
      </c>
      <c r="E573" s="123">
        <v>23637</v>
      </c>
      <c r="F573" s="123">
        <v>20407</v>
      </c>
      <c r="G573" s="128">
        <v>125</v>
      </c>
      <c r="H573" s="123" t="s">
        <v>130</v>
      </c>
      <c r="I573" s="123" t="s">
        <v>631</v>
      </c>
      <c r="J573" s="123">
        <v>95</v>
      </c>
      <c r="K573" s="123" t="s">
        <v>130</v>
      </c>
      <c r="L573">
        <f t="shared" si="18"/>
        <v>-9</v>
      </c>
      <c r="M573">
        <v>-9</v>
      </c>
      <c r="O573">
        <v>-9</v>
      </c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</row>
    <row r="574" spans="1:41" ht="13.5" hidden="1">
      <c r="A574" s="123" t="s">
        <v>281</v>
      </c>
      <c r="B574" s="123">
        <v>10.9</v>
      </c>
      <c r="C574" s="123" t="s">
        <v>144</v>
      </c>
      <c r="D574" s="128" t="s">
        <v>129</v>
      </c>
      <c r="E574" s="123">
        <v>23675</v>
      </c>
      <c r="F574" s="123">
        <v>20495</v>
      </c>
      <c r="G574" s="128">
        <v>125</v>
      </c>
      <c r="H574" s="123" t="s">
        <v>130</v>
      </c>
      <c r="I574" s="123" t="s">
        <v>594</v>
      </c>
      <c r="J574" s="123">
        <v>130</v>
      </c>
      <c r="K574" s="123" t="s">
        <v>130</v>
      </c>
      <c r="L574">
        <f t="shared" si="18"/>
        <v>0</v>
      </c>
      <c r="M574">
        <v>0</v>
      </c>
      <c r="O574">
        <v>0</v>
      </c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</row>
    <row r="575" spans="1:41" ht="13.5" hidden="1">
      <c r="A575" s="123" t="s">
        <v>283</v>
      </c>
      <c r="B575" s="123">
        <v>11</v>
      </c>
      <c r="C575" s="123" t="s">
        <v>144</v>
      </c>
      <c r="D575" s="128" t="s">
        <v>129</v>
      </c>
      <c r="E575" s="123">
        <v>23752</v>
      </c>
      <c r="F575" s="123">
        <v>20600</v>
      </c>
      <c r="G575" s="128">
        <v>131</v>
      </c>
      <c r="H575" s="123" t="s">
        <v>130</v>
      </c>
      <c r="I575" s="123" t="s">
        <v>632</v>
      </c>
      <c r="J575" s="123">
        <v>220</v>
      </c>
      <c r="K575" s="123" t="s">
        <v>130</v>
      </c>
      <c r="L575">
        <f t="shared" si="18"/>
        <v>6</v>
      </c>
      <c r="M575">
        <v>6</v>
      </c>
      <c r="O575">
        <v>6</v>
      </c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</row>
    <row r="576" spans="1:41" ht="13.5" hidden="1">
      <c r="A576" s="123" t="s">
        <v>285</v>
      </c>
      <c r="B576" s="123">
        <v>11.2</v>
      </c>
      <c r="C576" s="123" t="s">
        <v>144</v>
      </c>
      <c r="D576" s="128" t="s">
        <v>129</v>
      </c>
      <c r="E576" s="123">
        <v>23765</v>
      </c>
      <c r="F576" s="123">
        <v>20820</v>
      </c>
      <c r="G576" s="128">
        <v>125</v>
      </c>
      <c r="H576" s="123" t="s">
        <v>130</v>
      </c>
      <c r="I576" s="123" t="s">
        <v>205</v>
      </c>
      <c r="J576" s="123">
        <v>127</v>
      </c>
      <c r="K576" s="123" t="s">
        <v>130</v>
      </c>
      <c r="L576">
        <f t="shared" si="18"/>
        <v>-6</v>
      </c>
      <c r="M576">
        <v>-6</v>
      </c>
      <c r="O576">
        <v>-6</v>
      </c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</row>
    <row r="577" spans="1:41" ht="13.5" hidden="1">
      <c r="A577" s="123" t="s">
        <v>287</v>
      </c>
      <c r="B577" s="123">
        <v>11.4</v>
      </c>
      <c r="C577" s="123" t="s">
        <v>144</v>
      </c>
      <c r="D577" s="128" t="s">
        <v>129</v>
      </c>
      <c r="E577" s="123">
        <v>23680</v>
      </c>
      <c r="F577" s="123">
        <v>20915</v>
      </c>
      <c r="G577" s="128">
        <v>117</v>
      </c>
      <c r="H577" s="123" t="s">
        <v>130</v>
      </c>
      <c r="I577" s="123" t="s">
        <v>629</v>
      </c>
      <c r="J577" s="123">
        <v>135</v>
      </c>
      <c r="K577" s="123" t="s">
        <v>130</v>
      </c>
      <c r="L577">
        <f t="shared" si="18"/>
        <v>-8</v>
      </c>
      <c r="M577">
        <v>-8</v>
      </c>
      <c r="O577">
        <v>-8</v>
      </c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</row>
    <row r="578" spans="1:41" ht="13.5" hidden="1">
      <c r="A578" s="123" t="s">
        <v>288</v>
      </c>
      <c r="B578" s="123">
        <v>11.5</v>
      </c>
      <c r="C578" s="123" t="s">
        <v>144</v>
      </c>
      <c r="D578" s="128" t="s">
        <v>129</v>
      </c>
      <c r="E578" s="123">
        <v>23690</v>
      </c>
      <c r="F578" s="123">
        <v>21050</v>
      </c>
      <c r="G578" s="128">
        <v>112</v>
      </c>
      <c r="H578" s="123" t="s">
        <v>130</v>
      </c>
      <c r="I578" s="123" t="s">
        <v>607</v>
      </c>
      <c r="J578" s="123">
        <v>125</v>
      </c>
      <c r="K578" s="123" t="s">
        <v>130</v>
      </c>
      <c r="L578">
        <f t="shared" si="18"/>
        <v>-5</v>
      </c>
      <c r="M578">
        <v>-5</v>
      </c>
      <c r="O578">
        <v>-5</v>
      </c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</row>
    <row r="579" spans="1:41" ht="13.5" hidden="1">
      <c r="A579" s="123" t="s">
        <v>290</v>
      </c>
      <c r="B579" s="123">
        <v>11.6</v>
      </c>
      <c r="C579" s="123" t="s">
        <v>144</v>
      </c>
      <c r="D579" s="128" t="s">
        <v>129</v>
      </c>
      <c r="E579" s="123">
        <v>23725</v>
      </c>
      <c r="F579" s="123">
        <v>21170</v>
      </c>
      <c r="G579" s="128">
        <v>101</v>
      </c>
      <c r="H579" s="123" t="s">
        <v>130</v>
      </c>
      <c r="I579" s="123" t="s">
        <v>556</v>
      </c>
      <c r="J579" s="123">
        <v>110</v>
      </c>
      <c r="K579" s="123" t="s">
        <v>130</v>
      </c>
      <c r="L579">
        <f t="shared" si="18"/>
        <v>-11</v>
      </c>
      <c r="M579">
        <v>-11</v>
      </c>
      <c r="O579">
        <v>-11</v>
      </c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</row>
    <row r="580" spans="1:41" ht="13.5" hidden="1">
      <c r="A580" s="123" t="s">
        <v>292</v>
      </c>
      <c r="B580" s="123">
        <v>11.7</v>
      </c>
      <c r="C580" s="123" t="s">
        <v>144</v>
      </c>
      <c r="D580" s="128" t="s">
        <v>129</v>
      </c>
      <c r="E580" s="123">
        <v>23735</v>
      </c>
      <c r="F580" s="123">
        <v>21280</v>
      </c>
      <c r="G580" s="128">
        <v>97</v>
      </c>
      <c r="H580" s="123" t="s">
        <v>130</v>
      </c>
      <c r="I580" s="123" t="s">
        <v>566</v>
      </c>
      <c r="J580" s="123">
        <v>190</v>
      </c>
      <c r="K580" s="123" t="s">
        <v>130</v>
      </c>
      <c r="L580">
        <f t="shared" si="18"/>
        <v>-4</v>
      </c>
      <c r="M580">
        <v>-4</v>
      </c>
      <c r="O580">
        <v>-4</v>
      </c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</row>
    <row r="581" spans="1:41" ht="13.5" hidden="1">
      <c r="A581" s="123" t="s">
        <v>294</v>
      </c>
      <c r="B581" s="123">
        <v>11.9</v>
      </c>
      <c r="C581" s="123" t="s">
        <v>144</v>
      </c>
      <c r="D581" s="128" t="s">
        <v>129</v>
      </c>
      <c r="E581" s="123">
        <v>23852</v>
      </c>
      <c r="F581" s="123">
        <v>21430</v>
      </c>
      <c r="G581" s="128">
        <v>90</v>
      </c>
      <c r="H581" s="123" t="s">
        <v>130</v>
      </c>
      <c r="I581" s="123" t="s">
        <v>633</v>
      </c>
      <c r="J581" s="123">
        <v>129</v>
      </c>
      <c r="K581" s="123" t="s">
        <v>130</v>
      </c>
      <c r="L581">
        <f t="shared" si="18"/>
        <v>-7</v>
      </c>
      <c r="M581">
        <v>-7</v>
      </c>
      <c r="O581">
        <v>-7</v>
      </c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</row>
    <row r="582" spans="1:41" ht="13.5" hidden="1">
      <c r="A582" s="123" t="s">
        <v>296</v>
      </c>
      <c r="B582" s="123">
        <v>12</v>
      </c>
      <c r="C582" s="123" t="s">
        <v>144</v>
      </c>
      <c r="D582" s="128" t="s">
        <v>129</v>
      </c>
      <c r="E582" s="123">
        <v>23950</v>
      </c>
      <c r="F582" s="123">
        <v>21515</v>
      </c>
      <c r="G582" s="128">
        <v>90</v>
      </c>
      <c r="H582" s="123" t="s">
        <v>130</v>
      </c>
      <c r="I582" s="123" t="s">
        <v>234</v>
      </c>
      <c r="J582" s="123">
        <v>110</v>
      </c>
      <c r="K582" s="123" t="s">
        <v>130</v>
      </c>
      <c r="L582">
        <f t="shared" si="18"/>
        <v>0</v>
      </c>
      <c r="M582">
        <v>0</v>
      </c>
      <c r="O582">
        <v>0</v>
      </c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</row>
    <row r="583" spans="1:41" ht="13.5" hidden="1">
      <c r="A583" s="123" t="s">
        <v>298</v>
      </c>
      <c r="B583" s="123">
        <v>12.2</v>
      </c>
      <c r="C583" s="123" t="s">
        <v>144</v>
      </c>
      <c r="D583" s="128" t="s">
        <v>129</v>
      </c>
      <c r="E583" s="123">
        <v>24052</v>
      </c>
      <c r="F583" s="123">
        <v>21555</v>
      </c>
      <c r="G583" s="128">
        <v>90</v>
      </c>
      <c r="H583" s="123" t="s">
        <v>130</v>
      </c>
      <c r="I583" s="123" t="s">
        <v>625</v>
      </c>
      <c r="J583" s="123">
        <v>134</v>
      </c>
      <c r="K583" s="123" t="s">
        <v>130</v>
      </c>
      <c r="L583">
        <f t="shared" si="18"/>
        <v>0</v>
      </c>
      <c r="M583">
        <v>0</v>
      </c>
      <c r="O583">
        <v>0</v>
      </c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</row>
    <row r="584" spans="1:41" ht="13.5" hidden="1">
      <c r="A584" s="123" t="s">
        <v>299</v>
      </c>
      <c r="B584" s="123">
        <v>12.3</v>
      </c>
      <c r="C584" s="123" t="s">
        <v>144</v>
      </c>
      <c r="D584" s="128" t="s">
        <v>129</v>
      </c>
      <c r="E584" s="123">
        <v>24122</v>
      </c>
      <c r="F584" s="123">
        <v>21670</v>
      </c>
      <c r="G584" s="128">
        <v>93</v>
      </c>
      <c r="H584" s="123" t="s">
        <v>130</v>
      </c>
      <c r="I584" s="123" t="s">
        <v>634</v>
      </c>
      <c r="J584" s="123">
        <v>67.8</v>
      </c>
      <c r="K584" s="123" t="s">
        <v>130</v>
      </c>
      <c r="L584">
        <f t="shared" si="18"/>
        <v>3</v>
      </c>
      <c r="M584">
        <v>3</v>
      </c>
      <c r="O584">
        <v>3</v>
      </c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</row>
    <row r="585" spans="1:41" ht="13.5" hidden="1">
      <c r="A585" s="123" t="s">
        <v>301</v>
      </c>
      <c r="B585" s="123">
        <v>12.4</v>
      </c>
      <c r="C585" s="123" t="s">
        <v>144</v>
      </c>
      <c r="D585" s="128" t="s">
        <v>129</v>
      </c>
      <c r="E585" s="123">
        <v>24177</v>
      </c>
      <c r="F585" s="123">
        <v>21710</v>
      </c>
      <c r="G585" s="128">
        <v>99</v>
      </c>
      <c r="H585" s="123" t="s">
        <v>130</v>
      </c>
      <c r="I585" s="123" t="s">
        <v>618</v>
      </c>
      <c r="J585" s="123">
        <v>130</v>
      </c>
      <c r="K585" s="123" t="s">
        <v>130</v>
      </c>
      <c r="L585">
        <f t="shared" si="18"/>
        <v>6</v>
      </c>
      <c r="M585">
        <v>6</v>
      </c>
      <c r="O585">
        <v>6</v>
      </c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</row>
    <row r="586" spans="1:41" ht="13.5" hidden="1">
      <c r="A586" s="123" t="s">
        <v>303</v>
      </c>
      <c r="B586" s="123">
        <v>12.5</v>
      </c>
      <c r="C586" s="123" t="s">
        <v>144</v>
      </c>
      <c r="D586" s="128" t="s">
        <v>129</v>
      </c>
      <c r="E586" s="123">
        <v>24297</v>
      </c>
      <c r="F586" s="123">
        <v>21760</v>
      </c>
      <c r="G586" s="128">
        <v>114</v>
      </c>
      <c r="H586" s="123" t="s">
        <v>130</v>
      </c>
      <c r="I586" s="123" t="s">
        <v>185</v>
      </c>
      <c r="J586" s="123">
        <v>42.3</v>
      </c>
      <c r="K586" s="123" t="s">
        <v>130</v>
      </c>
      <c r="L586">
        <f t="shared" si="18"/>
        <v>15</v>
      </c>
      <c r="M586">
        <v>15</v>
      </c>
      <c r="O586">
        <v>15</v>
      </c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</row>
    <row r="587" spans="1:41" ht="13.5" hidden="1">
      <c r="A587" s="123" t="s">
        <v>305</v>
      </c>
      <c r="B587" s="123">
        <v>12.5</v>
      </c>
      <c r="C587" s="123" t="s">
        <v>144</v>
      </c>
      <c r="D587" s="128" t="s">
        <v>129</v>
      </c>
      <c r="E587" s="123">
        <v>24340</v>
      </c>
      <c r="F587" s="123">
        <v>21760</v>
      </c>
      <c r="G587" s="128">
        <v>110</v>
      </c>
      <c r="H587" s="123" t="s">
        <v>130</v>
      </c>
      <c r="I587" s="123" t="s">
        <v>585</v>
      </c>
      <c r="J587" s="123">
        <v>79.4</v>
      </c>
      <c r="K587" s="123" t="s">
        <v>130</v>
      </c>
      <c r="L587">
        <f t="shared" si="18"/>
        <v>-4</v>
      </c>
      <c r="M587">
        <v>-4</v>
      </c>
      <c r="O587">
        <v>-4</v>
      </c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</row>
    <row r="588" spans="1:41" ht="13.5" hidden="1">
      <c r="A588" s="123" t="s">
        <v>307</v>
      </c>
      <c r="B588" s="123">
        <v>12.6</v>
      </c>
      <c r="C588" s="123" t="s">
        <v>144</v>
      </c>
      <c r="D588" s="128" t="s">
        <v>129</v>
      </c>
      <c r="E588" s="123">
        <v>24397</v>
      </c>
      <c r="F588" s="123">
        <v>21815</v>
      </c>
      <c r="G588" s="128">
        <v>106</v>
      </c>
      <c r="H588" s="123" t="s">
        <v>130</v>
      </c>
      <c r="I588" s="123" t="s">
        <v>336</v>
      </c>
      <c r="J588" s="123">
        <v>131</v>
      </c>
      <c r="K588" s="123" t="s">
        <v>130</v>
      </c>
      <c r="L588">
        <f t="shared" si="18"/>
        <v>-4</v>
      </c>
      <c r="M588">
        <v>-4</v>
      </c>
      <c r="O588">
        <v>-4</v>
      </c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</row>
    <row r="589" spans="1:41" ht="13.5" hidden="1">
      <c r="A589" s="123" t="s">
        <v>309</v>
      </c>
      <c r="B589" s="123">
        <v>12.7</v>
      </c>
      <c r="C589" s="123" t="s">
        <v>144</v>
      </c>
      <c r="D589" s="128" t="s">
        <v>129</v>
      </c>
      <c r="E589" s="123">
        <v>24517</v>
      </c>
      <c r="F589" s="123">
        <v>21867</v>
      </c>
      <c r="G589" s="128">
        <v>104</v>
      </c>
      <c r="H589" s="123" t="s">
        <v>130</v>
      </c>
      <c r="I589" s="123" t="s">
        <v>169</v>
      </c>
      <c r="J589" s="123">
        <v>106</v>
      </c>
      <c r="K589" s="123" t="s">
        <v>130</v>
      </c>
      <c r="L589">
        <f t="shared" si="18"/>
        <v>-2</v>
      </c>
      <c r="M589">
        <v>-2</v>
      </c>
      <c r="O589">
        <v>-2</v>
      </c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</row>
    <row r="590" spans="1:41" ht="13.5" hidden="1">
      <c r="A590" s="123" t="s">
        <v>311</v>
      </c>
      <c r="B590" s="123">
        <v>12.8</v>
      </c>
      <c r="C590" s="123" t="s">
        <v>144</v>
      </c>
      <c r="D590" s="128" t="s">
        <v>129</v>
      </c>
      <c r="E590" s="123">
        <v>24600</v>
      </c>
      <c r="F590" s="123">
        <v>21935</v>
      </c>
      <c r="G590" s="128">
        <v>110</v>
      </c>
      <c r="H590" s="123" t="s">
        <v>130</v>
      </c>
      <c r="I590" s="123" t="s">
        <v>134</v>
      </c>
      <c r="J590" s="123">
        <v>129</v>
      </c>
      <c r="K590" s="123" t="s">
        <v>130</v>
      </c>
      <c r="L590">
        <f t="shared" si="18"/>
        <v>6</v>
      </c>
      <c r="M590">
        <v>6</v>
      </c>
      <c r="O590">
        <v>6</v>
      </c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</row>
    <row r="591" spans="1:41" ht="13.5" hidden="1">
      <c r="A591" s="123" t="s">
        <v>312</v>
      </c>
      <c r="B591" s="123">
        <v>13</v>
      </c>
      <c r="C591" s="123" t="s">
        <v>144</v>
      </c>
      <c r="D591" s="128" t="s">
        <v>129</v>
      </c>
      <c r="E591" s="123">
        <v>24675</v>
      </c>
      <c r="F591" s="123">
        <v>22040</v>
      </c>
      <c r="G591" s="128">
        <v>118</v>
      </c>
      <c r="H591" s="123" t="s">
        <v>130</v>
      </c>
      <c r="I591" s="123" t="s">
        <v>635</v>
      </c>
      <c r="J591" s="123">
        <v>138</v>
      </c>
      <c r="K591" s="123" t="s">
        <v>130</v>
      </c>
      <c r="L591">
        <f t="shared" si="18"/>
        <v>8</v>
      </c>
      <c r="M591">
        <v>8</v>
      </c>
      <c r="O591">
        <v>8</v>
      </c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</row>
    <row r="592" spans="1:41" ht="13.5" hidden="1">
      <c r="A592" s="123" t="s">
        <v>314</v>
      </c>
      <c r="B592" s="123">
        <v>13.1</v>
      </c>
      <c r="C592" s="123" t="s">
        <v>144</v>
      </c>
      <c r="D592" s="128" t="s">
        <v>129</v>
      </c>
      <c r="E592" s="123">
        <v>24692</v>
      </c>
      <c r="F592" s="123">
        <v>22177</v>
      </c>
      <c r="G592" s="128">
        <v>120</v>
      </c>
      <c r="H592" s="123" t="s">
        <v>130</v>
      </c>
      <c r="I592" s="123" t="s">
        <v>620</v>
      </c>
      <c r="J592" s="123">
        <v>135</v>
      </c>
      <c r="K592" s="123" t="s">
        <v>130</v>
      </c>
      <c r="L592">
        <f t="shared" si="18"/>
        <v>2</v>
      </c>
      <c r="M592">
        <v>2</v>
      </c>
      <c r="O592">
        <v>2</v>
      </c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</row>
    <row r="593" spans="1:41" ht="13.5" hidden="1">
      <c r="A593" s="123" t="s">
        <v>385</v>
      </c>
      <c r="B593" s="123">
        <v>13.2</v>
      </c>
      <c r="C593" s="123" t="s">
        <v>144</v>
      </c>
      <c r="D593" s="128" t="s">
        <v>129</v>
      </c>
      <c r="E593" s="123">
        <v>24745</v>
      </c>
      <c r="F593" s="123">
        <v>22302</v>
      </c>
      <c r="G593" s="128">
        <v>113</v>
      </c>
      <c r="H593" s="123" t="s">
        <v>130</v>
      </c>
      <c r="I593" s="123" t="s">
        <v>636</v>
      </c>
      <c r="J593" s="123">
        <v>81.8</v>
      </c>
      <c r="K593" s="123" t="s">
        <v>130</v>
      </c>
      <c r="L593">
        <f t="shared" si="18"/>
        <v>-7</v>
      </c>
      <c r="M593">
        <v>-7</v>
      </c>
      <c r="O593">
        <v>-7</v>
      </c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</row>
    <row r="594" spans="1:41" ht="13.5" hidden="1">
      <c r="A594" s="123" t="s">
        <v>387</v>
      </c>
      <c r="B594" s="123">
        <v>13.3</v>
      </c>
      <c r="C594" s="123" t="s">
        <v>144</v>
      </c>
      <c r="D594" s="128" t="s">
        <v>129</v>
      </c>
      <c r="E594" s="123">
        <v>24810</v>
      </c>
      <c r="F594" s="123">
        <v>22352</v>
      </c>
      <c r="G594" s="128">
        <v>104</v>
      </c>
      <c r="H594" s="123" t="s">
        <v>130</v>
      </c>
      <c r="I594" s="123" t="s">
        <v>637</v>
      </c>
      <c r="J594" s="123">
        <v>50.5</v>
      </c>
      <c r="K594" s="123" t="s">
        <v>130</v>
      </c>
      <c r="L594">
        <f t="shared" si="18"/>
        <v>-9</v>
      </c>
      <c r="M594">
        <v>-9</v>
      </c>
      <c r="O594">
        <v>-9</v>
      </c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</row>
    <row r="595" spans="1:41" ht="13.5" hidden="1">
      <c r="A595" s="123" t="s">
        <v>389</v>
      </c>
      <c r="B595" s="123">
        <v>13.4</v>
      </c>
      <c r="C595" s="123" t="s">
        <v>144</v>
      </c>
      <c r="D595" s="128" t="s">
        <v>129</v>
      </c>
      <c r="E595" s="123">
        <v>24827</v>
      </c>
      <c r="F595" s="123">
        <v>22400</v>
      </c>
      <c r="G595" s="128">
        <v>101</v>
      </c>
      <c r="H595" s="123" t="s">
        <v>130</v>
      </c>
      <c r="I595" s="123" t="s">
        <v>619</v>
      </c>
      <c r="J595" s="123">
        <v>126</v>
      </c>
      <c r="K595" s="123" t="s">
        <v>130</v>
      </c>
      <c r="L595">
        <f t="shared" si="18"/>
        <v>-3</v>
      </c>
      <c r="M595">
        <v>-3</v>
      </c>
      <c r="O595">
        <v>-3</v>
      </c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</row>
    <row r="596" spans="1:41" ht="13.5" hidden="1">
      <c r="A596" s="123" t="s">
        <v>391</v>
      </c>
      <c r="B596" s="123">
        <v>13.5</v>
      </c>
      <c r="C596" s="123" t="s">
        <v>144</v>
      </c>
      <c r="D596" s="128" t="s">
        <v>129</v>
      </c>
      <c r="E596" s="123">
        <v>24940</v>
      </c>
      <c r="F596" s="123">
        <v>22457</v>
      </c>
      <c r="G596" s="128">
        <v>107</v>
      </c>
      <c r="H596" s="123" t="s">
        <v>130</v>
      </c>
      <c r="I596" s="123" t="s">
        <v>164</v>
      </c>
      <c r="J596" s="123">
        <v>133</v>
      </c>
      <c r="K596" s="123" t="s">
        <v>130</v>
      </c>
      <c r="L596">
        <f t="shared" si="18"/>
        <v>6</v>
      </c>
      <c r="M596">
        <v>6</v>
      </c>
      <c r="O596">
        <v>6</v>
      </c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</row>
    <row r="597" spans="1:41" ht="13.5" hidden="1">
      <c r="A597" s="123" t="s">
        <v>392</v>
      </c>
      <c r="B597" s="123">
        <v>13.6</v>
      </c>
      <c r="C597" s="123" t="s">
        <v>144</v>
      </c>
      <c r="D597" s="128" t="s">
        <v>129</v>
      </c>
      <c r="E597" s="123">
        <v>24980</v>
      </c>
      <c r="F597" s="123">
        <v>22585</v>
      </c>
      <c r="G597" s="128">
        <v>102</v>
      </c>
      <c r="H597" s="123" t="s">
        <v>130</v>
      </c>
      <c r="I597" s="123" t="s">
        <v>555</v>
      </c>
      <c r="J597" s="123">
        <v>142</v>
      </c>
      <c r="K597" s="123" t="s">
        <v>130</v>
      </c>
      <c r="L597">
        <f aca="true" t="shared" si="19" ref="L597:L622">G597-G596</f>
        <v>-5</v>
      </c>
      <c r="M597">
        <v>-5</v>
      </c>
      <c r="O597">
        <v>-5</v>
      </c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7"/>
      <c r="AF597" s="147"/>
      <c r="AG597" s="147"/>
      <c r="AH597" s="147"/>
      <c r="AI597" s="147"/>
      <c r="AJ597" s="147"/>
      <c r="AK597" s="147"/>
      <c r="AL597" s="147"/>
      <c r="AM597" s="147"/>
      <c r="AN597" s="147"/>
      <c r="AO597" s="147"/>
    </row>
    <row r="598" spans="1:41" ht="13.5" hidden="1">
      <c r="A598" s="123" t="s">
        <v>394</v>
      </c>
      <c r="B598" s="123">
        <v>13.8</v>
      </c>
      <c r="C598" s="123" t="s">
        <v>144</v>
      </c>
      <c r="D598" s="128" t="s">
        <v>129</v>
      </c>
      <c r="E598" s="123">
        <v>25042</v>
      </c>
      <c r="F598" s="123">
        <v>22712</v>
      </c>
      <c r="G598" s="128">
        <v>94</v>
      </c>
      <c r="H598" s="123" t="s">
        <v>130</v>
      </c>
      <c r="I598" s="123" t="s">
        <v>623</v>
      </c>
      <c r="J598" s="123">
        <v>144</v>
      </c>
      <c r="K598" s="123" t="s">
        <v>130</v>
      </c>
      <c r="L598">
        <f t="shared" si="19"/>
        <v>-8</v>
      </c>
      <c r="M598">
        <v>-8</v>
      </c>
      <c r="O598">
        <v>-8</v>
      </c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7"/>
      <c r="AF598" s="147"/>
      <c r="AG598" s="147"/>
      <c r="AH598" s="147"/>
      <c r="AI598" s="147"/>
      <c r="AJ598" s="147"/>
      <c r="AK598" s="147"/>
      <c r="AL598" s="147"/>
      <c r="AM598" s="147"/>
      <c r="AN598" s="147"/>
      <c r="AO598" s="147"/>
    </row>
    <row r="599" spans="1:41" ht="13.5" hidden="1">
      <c r="A599" s="123" t="s">
        <v>395</v>
      </c>
      <c r="B599" s="123">
        <v>13.9</v>
      </c>
      <c r="C599" s="123" t="s">
        <v>144</v>
      </c>
      <c r="D599" s="128" t="s">
        <v>129</v>
      </c>
      <c r="E599" s="123">
        <v>25182</v>
      </c>
      <c r="F599" s="123">
        <v>22747</v>
      </c>
      <c r="G599" s="128">
        <v>93</v>
      </c>
      <c r="H599" s="123" t="s">
        <v>130</v>
      </c>
      <c r="I599" s="123" t="s">
        <v>546</v>
      </c>
      <c r="J599" s="123">
        <v>105</v>
      </c>
      <c r="K599" s="123" t="s">
        <v>130</v>
      </c>
      <c r="L599">
        <f t="shared" si="19"/>
        <v>-1</v>
      </c>
      <c r="M599">
        <v>-1</v>
      </c>
      <c r="O599">
        <v>-1</v>
      </c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</row>
    <row r="600" spans="1:41" ht="13.5" hidden="1">
      <c r="A600" s="123" t="s">
        <v>397</v>
      </c>
      <c r="B600" s="123">
        <v>14</v>
      </c>
      <c r="C600" s="123" t="s">
        <v>144</v>
      </c>
      <c r="D600" s="128" t="s">
        <v>129</v>
      </c>
      <c r="E600" s="123">
        <v>25232</v>
      </c>
      <c r="F600" s="123">
        <v>22840</v>
      </c>
      <c r="G600" s="128">
        <v>81</v>
      </c>
      <c r="H600" s="123" t="s">
        <v>130</v>
      </c>
      <c r="I600" s="123" t="s">
        <v>455</v>
      </c>
      <c r="J600" s="123">
        <v>131</v>
      </c>
      <c r="K600" s="123" t="s">
        <v>130</v>
      </c>
      <c r="L600">
        <f t="shared" si="19"/>
        <v>-12</v>
      </c>
      <c r="M600">
        <v>-12</v>
      </c>
      <c r="O600">
        <v>-12</v>
      </c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</row>
    <row r="601" spans="1:41" ht="13.5" hidden="1">
      <c r="A601" s="123" t="s">
        <v>398</v>
      </c>
      <c r="B601" s="123">
        <v>14.2</v>
      </c>
      <c r="C601" s="123" t="s">
        <v>144</v>
      </c>
      <c r="D601" s="128" t="s">
        <v>129</v>
      </c>
      <c r="E601" s="123">
        <v>25192</v>
      </c>
      <c r="F601" s="123">
        <v>22965</v>
      </c>
      <c r="G601" s="128">
        <v>78</v>
      </c>
      <c r="H601" s="123" t="s">
        <v>130</v>
      </c>
      <c r="I601" s="123" t="s">
        <v>552</v>
      </c>
      <c r="J601" s="123">
        <v>38.7</v>
      </c>
      <c r="K601" s="123" t="s">
        <v>130</v>
      </c>
      <c r="L601">
        <f t="shared" si="19"/>
        <v>-3</v>
      </c>
      <c r="M601">
        <v>-3</v>
      </c>
      <c r="O601">
        <v>-3</v>
      </c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</row>
    <row r="602" spans="1:41" ht="13.5" hidden="1">
      <c r="A602" s="123" t="s">
        <v>400</v>
      </c>
      <c r="B602" s="123">
        <v>14.2</v>
      </c>
      <c r="C602" s="123" t="s">
        <v>144</v>
      </c>
      <c r="D602" s="128" t="s">
        <v>129</v>
      </c>
      <c r="E602" s="123">
        <v>25182</v>
      </c>
      <c r="F602" s="123">
        <v>23002</v>
      </c>
      <c r="G602" s="128">
        <v>78</v>
      </c>
      <c r="H602" s="123" t="s">
        <v>130</v>
      </c>
      <c r="I602" s="123" t="s">
        <v>546</v>
      </c>
      <c r="J602" s="123">
        <v>99.4</v>
      </c>
      <c r="K602" s="123" t="s">
        <v>130</v>
      </c>
      <c r="L602">
        <f t="shared" si="19"/>
        <v>0</v>
      </c>
      <c r="M602">
        <v>0</v>
      </c>
      <c r="O602">
        <v>0</v>
      </c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</row>
    <row r="603" spans="1:41" ht="13.5" hidden="1">
      <c r="A603" s="123" t="s">
        <v>466</v>
      </c>
      <c r="B603" s="123">
        <v>14.3</v>
      </c>
      <c r="C603" s="123" t="s">
        <v>144</v>
      </c>
      <c r="D603" s="128" t="s">
        <v>129</v>
      </c>
      <c r="E603" s="123">
        <v>25230</v>
      </c>
      <c r="F603" s="123">
        <v>23090</v>
      </c>
      <c r="G603" s="128">
        <v>78</v>
      </c>
      <c r="H603" s="123" t="s">
        <v>130</v>
      </c>
      <c r="I603" s="123" t="s">
        <v>139</v>
      </c>
      <c r="J603" s="123">
        <v>156</v>
      </c>
      <c r="K603" s="123" t="s">
        <v>130</v>
      </c>
      <c r="L603">
        <f t="shared" si="19"/>
        <v>0</v>
      </c>
      <c r="M603">
        <v>0</v>
      </c>
      <c r="O603">
        <v>0</v>
      </c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</row>
    <row r="604" spans="1:41" ht="13.5" hidden="1">
      <c r="A604" s="123" t="s">
        <v>467</v>
      </c>
      <c r="B604" s="123">
        <v>14.5</v>
      </c>
      <c r="C604" s="123" t="s">
        <v>144</v>
      </c>
      <c r="D604" s="128" t="s">
        <v>129</v>
      </c>
      <c r="E604" s="123">
        <v>25262</v>
      </c>
      <c r="F604" s="123">
        <v>23242</v>
      </c>
      <c r="G604" s="128">
        <v>83</v>
      </c>
      <c r="H604" s="123" t="s">
        <v>130</v>
      </c>
      <c r="I604" s="123" t="s">
        <v>453</v>
      </c>
      <c r="J604" s="123">
        <v>168</v>
      </c>
      <c r="K604" s="123" t="s">
        <v>130</v>
      </c>
      <c r="L604">
        <f t="shared" si="19"/>
        <v>5</v>
      </c>
      <c r="M604">
        <v>5</v>
      </c>
      <c r="O604">
        <v>5</v>
      </c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</row>
    <row r="605" spans="1:41" ht="13.5" hidden="1">
      <c r="A605" s="123" t="s">
        <v>469</v>
      </c>
      <c r="B605" s="123">
        <v>14.6</v>
      </c>
      <c r="C605" s="123" t="s">
        <v>144</v>
      </c>
      <c r="D605" s="128" t="s">
        <v>129</v>
      </c>
      <c r="E605" s="123">
        <v>25210</v>
      </c>
      <c r="F605" s="123">
        <v>23402</v>
      </c>
      <c r="G605" s="128">
        <v>87</v>
      </c>
      <c r="H605" s="123" t="s">
        <v>130</v>
      </c>
      <c r="I605" s="123" t="s">
        <v>638</v>
      </c>
      <c r="J605" s="123">
        <v>131</v>
      </c>
      <c r="K605" s="123" t="s">
        <v>130</v>
      </c>
      <c r="L605">
        <f t="shared" si="19"/>
        <v>4</v>
      </c>
      <c r="M605">
        <v>4</v>
      </c>
      <c r="O605">
        <v>4</v>
      </c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</row>
    <row r="606" spans="1:41" ht="13.5" hidden="1">
      <c r="A606" s="123" t="s">
        <v>471</v>
      </c>
      <c r="B606" s="123">
        <v>14.8</v>
      </c>
      <c r="C606" s="123" t="s">
        <v>144</v>
      </c>
      <c r="D606" s="128" t="s">
        <v>129</v>
      </c>
      <c r="E606" s="123">
        <v>25195</v>
      </c>
      <c r="F606" s="123">
        <v>23532</v>
      </c>
      <c r="G606" s="128">
        <v>81</v>
      </c>
      <c r="H606" s="123" t="s">
        <v>130</v>
      </c>
      <c r="I606" s="123" t="s">
        <v>625</v>
      </c>
      <c r="J606" s="123">
        <v>109</v>
      </c>
      <c r="K606" s="123" t="s">
        <v>130</v>
      </c>
      <c r="L606">
        <f t="shared" si="19"/>
        <v>-6</v>
      </c>
      <c r="M606">
        <v>-6</v>
      </c>
      <c r="O606">
        <v>-6</v>
      </c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</row>
    <row r="607" spans="1:41" ht="13.5" hidden="1">
      <c r="A607" s="123" t="s">
        <v>473</v>
      </c>
      <c r="B607" s="123">
        <v>14.9</v>
      </c>
      <c r="C607" s="123" t="s">
        <v>144</v>
      </c>
      <c r="D607" s="128" t="s">
        <v>129</v>
      </c>
      <c r="E607" s="123">
        <v>25252</v>
      </c>
      <c r="F607" s="123">
        <v>23625</v>
      </c>
      <c r="G607" s="128">
        <v>82</v>
      </c>
      <c r="H607" s="123" t="s">
        <v>130</v>
      </c>
      <c r="I607" s="123" t="s">
        <v>594</v>
      </c>
      <c r="J607" s="123">
        <v>105</v>
      </c>
      <c r="K607" s="123" t="s">
        <v>130</v>
      </c>
      <c r="L607">
        <f t="shared" si="19"/>
        <v>1</v>
      </c>
      <c r="M607">
        <v>1</v>
      </c>
      <c r="O607">
        <v>1</v>
      </c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</row>
    <row r="608" spans="1:41" ht="13.5" hidden="1">
      <c r="A608" s="123" t="s">
        <v>475</v>
      </c>
      <c r="B608" s="123">
        <v>15</v>
      </c>
      <c r="C608" s="123" t="s">
        <v>144</v>
      </c>
      <c r="D608" s="128" t="s">
        <v>129</v>
      </c>
      <c r="E608" s="123">
        <v>25315</v>
      </c>
      <c r="F608" s="123">
        <v>23710</v>
      </c>
      <c r="G608" s="128">
        <v>79</v>
      </c>
      <c r="H608" s="123" t="s">
        <v>130</v>
      </c>
      <c r="I608" s="123" t="s">
        <v>620</v>
      </c>
      <c r="J608" s="123">
        <v>146</v>
      </c>
      <c r="K608" s="123" t="s">
        <v>130</v>
      </c>
      <c r="L608">
        <f t="shared" si="19"/>
        <v>-3</v>
      </c>
      <c r="M608">
        <v>-3</v>
      </c>
      <c r="O608">
        <v>-3</v>
      </c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</row>
    <row r="609" spans="1:41" ht="13.5" hidden="1">
      <c r="A609" s="123" t="s">
        <v>476</v>
      </c>
      <c r="B609" s="123">
        <v>15.1</v>
      </c>
      <c r="C609" s="123" t="s">
        <v>144</v>
      </c>
      <c r="D609" s="128" t="s">
        <v>129</v>
      </c>
      <c r="E609" s="123">
        <v>25370</v>
      </c>
      <c r="F609" s="123">
        <v>23845</v>
      </c>
      <c r="G609" s="128">
        <v>74</v>
      </c>
      <c r="H609" s="123" t="s">
        <v>130</v>
      </c>
      <c r="I609" s="123" t="s">
        <v>239</v>
      </c>
      <c r="J609" s="123">
        <v>104</v>
      </c>
      <c r="K609" s="123" t="s">
        <v>130</v>
      </c>
      <c r="L609">
        <f t="shared" si="19"/>
        <v>-5</v>
      </c>
      <c r="M609">
        <v>-5</v>
      </c>
      <c r="O609">
        <v>-5</v>
      </c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</row>
    <row r="610" spans="1:41" ht="13.5" hidden="1">
      <c r="A610" s="123" t="s">
        <v>478</v>
      </c>
      <c r="B610" s="123">
        <v>15.2</v>
      </c>
      <c r="C610" s="123" t="s">
        <v>144</v>
      </c>
      <c r="D610" s="128" t="s">
        <v>129</v>
      </c>
      <c r="E610" s="123">
        <v>25455</v>
      </c>
      <c r="F610" s="123">
        <v>23905</v>
      </c>
      <c r="G610" s="128">
        <v>74</v>
      </c>
      <c r="H610" s="123" t="s">
        <v>130</v>
      </c>
      <c r="I610" s="123" t="s">
        <v>639</v>
      </c>
      <c r="J610" s="123">
        <v>173</v>
      </c>
      <c r="K610" s="123" t="s">
        <v>130</v>
      </c>
      <c r="L610">
        <f t="shared" si="19"/>
        <v>0</v>
      </c>
      <c r="M610">
        <v>0</v>
      </c>
      <c r="O610">
        <v>0</v>
      </c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</row>
    <row r="611" spans="1:41" ht="13.5" hidden="1">
      <c r="A611" s="123" t="s">
        <v>479</v>
      </c>
      <c r="B611" s="123">
        <v>15.4</v>
      </c>
      <c r="C611" s="123" t="s">
        <v>144</v>
      </c>
      <c r="D611" s="128" t="s">
        <v>129</v>
      </c>
      <c r="E611" s="123">
        <v>25627</v>
      </c>
      <c r="F611" s="123">
        <v>23882</v>
      </c>
      <c r="G611" s="128">
        <v>75</v>
      </c>
      <c r="H611" s="123" t="s">
        <v>130</v>
      </c>
      <c r="I611" s="123" t="s">
        <v>639</v>
      </c>
      <c r="J611" s="123">
        <v>218</v>
      </c>
      <c r="K611" s="123" t="s">
        <v>130</v>
      </c>
      <c r="L611">
        <f t="shared" si="19"/>
        <v>1</v>
      </c>
      <c r="M611">
        <v>1</v>
      </c>
      <c r="O611">
        <v>1</v>
      </c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</row>
    <row r="612" spans="1:41" ht="13.5" hidden="1">
      <c r="A612" s="123" t="s">
        <v>480</v>
      </c>
      <c r="B612" s="123">
        <v>15.6</v>
      </c>
      <c r="C612" s="123" t="s">
        <v>144</v>
      </c>
      <c r="D612" s="128" t="s">
        <v>129</v>
      </c>
      <c r="E612" s="123">
        <v>25845</v>
      </c>
      <c r="F612" s="123">
        <v>23855</v>
      </c>
      <c r="G612" s="128">
        <v>76</v>
      </c>
      <c r="H612" s="123" t="s">
        <v>130</v>
      </c>
      <c r="I612" s="123" t="s">
        <v>573</v>
      </c>
      <c r="J612" s="123">
        <v>144</v>
      </c>
      <c r="K612" s="123" t="s">
        <v>130</v>
      </c>
      <c r="L612">
        <f t="shared" si="19"/>
        <v>1</v>
      </c>
      <c r="M612">
        <v>1</v>
      </c>
      <c r="O612">
        <v>1</v>
      </c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</row>
    <row r="613" spans="1:41" ht="13.5" hidden="1">
      <c r="A613" s="123" t="s">
        <v>481</v>
      </c>
      <c r="B613" s="123">
        <v>15.8</v>
      </c>
      <c r="C613" s="123" t="s">
        <v>144</v>
      </c>
      <c r="D613" s="128" t="s">
        <v>129</v>
      </c>
      <c r="E613" s="123">
        <v>25985</v>
      </c>
      <c r="F613" s="123">
        <v>23817</v>
      </c>
      <c r="G613" s="128">
        <v>76</v>
      </c>
      <c r="H613" s="123" t="s">
        <v>130</v>
      </c>
      <c r="I613" s="123" t="s">
        <v>371</v>
      </c>
      <c r="J613" s="123">
        <v>170</v>
      </c>
      <c r="K613" s="123" t="s">
        <v>130</v>
      </c>
      <c r="L613">
        <f t="shared" si="19"/>
        <v>0</v>
      </c>
      <c r="M613">
        <v>0</v>
      </c>
      <c r="O613">
        <v>0</v>
      </c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</row>
    <row r="614" spans="1:41" ht="13.5" hidden="1">
      <c r="A614" s="123" t="s">
        <v>482</v>
      </c>
      <c r="B614" s="123">
        <v>15.9</v>
      </c>
      <c r="C614" s="123" t="s">
        <v>144</v>
      </c>
      <c r="D614" s="128" t="s">
        <v>129</v>
      </c>
      <c r="E614" s="123">
        <v>26147</v>
      </c>
      <c r="F614" s="123">
        <v>23765</v>
      </c>
      <c r="G614" s="128">
        <v>76</v>
      </c>
      <c r="H614" s="123" t="s">
        <v>130</v>
      </c>
      <c r="I614" s="123" t="s">
        <v>640</v>
      </c>
      <c r="J614" s="123">
        <v>92.2</v>
      </c>
      <c r="K614" s="123" t="s">
        <v>130</v>
      </c>
      <c r="L614">
        <f t="shared" si="19"/>
        <v>0</v>
      </c>
      <c r="M614">
        <v>0</v>
      </c>
      <c r="O614">
        <v>0</v>
      </c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</row>
    <row r="615" spans="1:41" ht="13.5" hidden="1">
      <c r="A615" s="123" t="s">
        <v>483</v>
      </c>
      <c r="B615" s="123">
        <v>16</v>
      </c>
      <c r="C615" s="123" t="s">
        <v>144</v>
      </c>
      <c r="D615" s="128" t="s">
        <v>129</v>
      </c>
      <c r="E615" s="123">
        <v>26235</v>
      </c>
      <c r="F615" s="123">
        <v>23735</v>
      </c>
      <c r="G615" s="128">
        <v>77</v>
      </c>
      <c r="H615" s="123" t="s">
        <v>130</v>
      </c>
      <c r="I615" s="123" t="s">
        <v>616</v>
      </c>
      <c r="J615" s="123">
        <v>45.9</v>
      </c>
      <c r="K615" s="123" t="s">
        <v>130</v>
      </c>
      <c r="L615">
        <f t="shared" si="19"/>
        <v>1</v>
      </c>
      <c r="M615">
        <v>1</v>
      </c>
      <c r="O615">
        <v>1</v>
      </c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</row>
    <row r="616" spans="1:41" ht="13.5" hidden="1">
      <c r="A616" s="123" t="s">
        <v>486</v>
      </c>
      <c r="B616" s="123">
        <v>16.1</v>
      </c>
      <c r="C616" s="123" t="s">
        <v>144</v>
      </c>
      <c r="D616" s="128" t="s">
        <v>129</v>
      </c>
      <c r="E616" s="123">
        <v>26280</v>
      </c>
      <c r="F616" s="123">
        <v>23745</v>
      </c>
      <c r="G616" s="128">
        <v>77</v>
      </c>
      <c r="H616" s="123" t="s">
        <v>130</v>
      </c>
      <c r="I616" s="123" t="s">
        <v>355</v>
      </c>
      <c r="J616" s="123">
        <v>110</v>
      </c>
      <c r="K616" s="123" t="s">
        <v>130</v>
      </c>
      <c r="L616">
        <f t="shared" si="19"/>
        <v>0</v>
      </c>
      <c r="M616">
        <v>0</v>
      </c>
      <c r="O616">
        <v>0</v>
      </c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</row>
    <row r="617" spans="1:41" ht="13.5" hidden="1">
      <c r="A617" s="123" t="s">
        <v>488</v>
      </c>
      <c r="B617" s="123">
        <v>16.2</v>
      </c>
      <c r="C617" s="123" t="s">
        <v>144</v>
      </c>
      <c r="D617" s="128" t="s">
        <v>129</v>
      </c>
      <c r="E617" s="123">
        <v>26352</v>
      </c>
      <c r="F617" s="123">
        <v>23662</v>
      </c>
      <c r="G617" s="128">
        <v>79</v>
      </c>
      <c r="H617" s="123" t="s">
        <v>130</v>
      </c>
      <c r="I617" s="123" t="s">
        <v>252</v>
      </c>
      <c r="J617" s="123">
        <v>140</v>
      </c>
      <c r="K617" s="123" t="s">
        <v>130</v>
      </c>
      <c r="L617">
        <f t="shared" si="19"/>
        <v>2</v>
      </c>
      <c r="M617">
        <v>2</v>
      </c>
      <c r="O617">
        <v>2</v>
      </c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</row>
    <row r="618" spans="1:41" ht="13.5" hidden="1">
      <c r="A618" s="123" t="s">
        <v>490</v>
      </c>
      <c r="B618" s="123">
        <v>16.3</v>
      </c>
      <c r="C618" s="123" t="s">
        <v>144</v>
      </c>
      <c r="D618" s="128" t="s">
        <v>129</v>
      </c>
      <c r="E618" s="123">
        <v>26462</v>
      </c>
      <c r="F618" s="123">
        <v>23575</v>
      </c>
      <c r="G618" s="128">
        <v>80</v>
      </c>
      <c r="H618" s="123" t="s">
        <v>130</v>
      </c>
      <c r="I618" s="123" t="s">
        <v>356</v>
      </c>
      <c r="J618" s="123">
        <v>90.3</v>
      </c>
      <c r="K618" s="123" t="s">
        <v>130</v>
      </c>
      <c r="L618">
        <f t="shared" si="19"/>
        <v>1</v>
      </c>
      <c r="M618">
        <v>1</v>
      </c>
      <c r="O618">
        <v>1</v>
      </c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</row>
    <row r="619" spans="1:41" ht="13.5" hidden="1">
      <c r="A619" s="123" t="s">
        <v>491</v>
      </c>
      <c r="B619" s="123">
        <v>16.4</v>
      </c>
      <c r="C619" s="123" t="s">
        <v>144</v>
      </c>
      <c r="D619" s="128" t="s">
        <v>129</v>
      </c>
      <c r="E619" s="123">
        <v>26542</v>
      </c>
      <c r="F619" s="123">
        <v>23532</v>
      </c>
      <c r="G619" s="128">
        <v>82</v>
      </c>
      <c r="H619" s="123" t="s">
        <v>130</v>
      </c>
      <c r="I619" s="123" t="s">
        <v>257</v>
      </c>
      <c r="J619" s="123">
        <v>133</v>
      </c>
      <c r="K619" s="123" t="s">
        <v>130</v>
      </c>
      <c r="L619">
        <f t="shared" si="19"/>
        <v>2</v>
      </c>
      <c r="M619">
        <v>2</v>
      </c>
      <c r="O619">
        <v>2</v>
      </c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</row>
    <row r="620" spans="1:41" s="125" customFormat="1" ht="13.5">
      <c r="A620" s="124" t="s">
        <v>128</v>
      </c>
      <c r="B620" s="124">
        <v>16.5</v>
      </c>
      <c r="C620" s="124" t="s">
        <v>144</v>
      </c>
      <c r="D620" s="126" t="s">
        <v>129</v>
      </c>
      <c r="E620" s="124">
        <v>26627</v>
      </c>
      <c r="F620" s="124">
        <v>23430</v>
      </c>
      <c r="G620" s="126">
        <v>85</v>
      </c>
      <c r="H620" s="124" t="s">
        <v>130</v>
      </c>
      <c r="L620" s="125">
        <f t="shared" si="19"/>
        <v>3</v>
      </c>
      <c r="M620" s="125">
        <v>3</v>
      </c>
      <c r="N620" s="125">
        <f>SUM(M531:M544,M546:M562,M567:M573,M576,M577,M578,M579,M580,M581,M587:M588,M589,M593:M595,M597:M601,M606,M608,M609)</f>
        <v>-772</v>
      </c>
      <c r="O620" s="125">
        <v>3</v>
      </c>
      <c r="P620" s="125">
        <f>SUM(O545,O563:O566,O575,O584:O586,O590:O592,O596,O604:O605,O607,O611:O620)</f>
        <v>126</v>
      </c>
      <c r="Q620" s="127" t="s">
        <v>132</v>
      </c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</row>
    <row r="621" spans="12:41" ht="12.75" hidden="1">
      <c r="L621">
        <f t="shared" si="19"/>
        <v>-85</v>
      </c>
      <c r="M621">
        <v>-85</v>
      </c>
      <c r="O621">
        <v>-85</v>
      </c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</row>
    <row r="622" spans="12:41" ht="12.75" hidden="1">
      <c r="L622">
        <f t="shared" si="19"/>
        <v>0</v>
      </c>
      <c r="M622">
        <v>0</v>
      </c>
      <c r="O622">
        <v>0</v>
      </c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</row>
    <row r="623" spans="19:41" ht="12.75" hidden="1"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</row>
    <row r="624" spans="2:41" s="134" customFormat="1" ht="12.75">
      <c r="B624" s="134" t="s">
        <v>598</v>
      </c>
      <c r="D624" s="135"/>
      <c r="G624" s="135"/>
      <c r="N624" s="134">
        <f>N620+N530+N521+N511</f>
        <v>-1021</v>
      </c>
      <c r="O624" s="134">
        <f>O620+O530+O521+O511</f>
        <v>69</v>
      </c>
      <c r="P624" s="134">
        <f>P620+P530+P521+P511</f>
        <v>747</v>
      </c>
      <c r="Q624" s="135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</row>
    <row r="625" spans="4:41" ht="12.75">
      <c r="D625"/>
      <c r="G625"/>
      <c r="Q625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</row>
    <row r="626" spans="2:41" s="138" customFormat="1" ht="12.75">
      <c r="B626" s="138" t="s">
        <v>642</v>
      </c>
      <c r="D626" s="140" t="s">
        <v>641</v>
      </c>
      <c r="E626" s="138">
        <f>B620+B486+B363+B202+B96</f>
        <v>98.2</v>
      </c>
      <c r="F626" s="138" t="s">
        <v>144</v>
      </c>
      <c r="G626" s="140" t="s">
        <v>126</v>
      </c>
      <c r="H626" s="142">
        <f>N624+N487+N364+N203+N97</f>
        <v>-7722</v>
      </c>
      <c r="N626" s="141" t="s">
        <v>127</v>
      </c>
      <c r="O626" s="138">
        <f>O624+O487+O364+O203+O97</f>
        <v>801</v>
      </c>
      <c r="P626" s="142">
        <f>P624+P487+P364+P203+P97</f>
        <v>7730</v>
      </c>
      <c r="Q626" s="139" t="s">
        <v>644</v>
      </c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</row>
    <row r="627" spans="3:41" s="138" customFormat="1" ht="12.75">
      <c r="C627" s="145"/>
      <c r="D627" s="146"/>
      <c r="E627" s="143">
        <f>E626*0.6213</f>
        <v>61.01166</v>
      </c>
      <c r="F627" s="138" t="s">
        <v>643</v>
      </c>
      <c r="G627" s="140"/>
      <c r="H627" s="144">
        <f>3.28*H626</f>
        <v>-25328.16</v>
      </c>
      <c r="I627" s="142">
        <f aca="true" t="shared" si="20" ref="I627:P627">3.28*I626</f>
        <v>0</v>
      </c>
      <c r="J627" s="142">
        <f t="shared" si="20"/>
        <v>0</v>
      </c>
      <c r="K627" s="142">
        <f t="shared" si="20"/>
        <v>0</v>
      </c>
      <c r="L627" s="142">
        <f t="shared" si="20"/>
        <v>0</v>
      </c>
      <c r="M627" s="142">
        <f t="shared" si="20"/>
        <v>0</v>
      </c>
      <c r="N627" s="142"/>
      <c r="O627" s="142">
        <f t="shared" si="20"/>
        <v>2627.2799999999997</v>
      </c>
      <c r="P627" s="144">
        <f t="shared" si="20"/>
        <v>25354.399999999998</v>
      </c>
      <c r="Q627" s="139" t="s">
        <v>645</v>
      </c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</row>
    <row r="628" spans="4:41" ht="12.75">
      <c r="D628"/>
      <c r="G628"/>
      <c r="Q628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</row>
    <row r="629" spans="3:17" ht="12.75">
      <c r="C629" t="s">
        <v>646</v>
      </c>
      <c r="D629"/>
      <c r="G629"/>
      <c r="Q629"/>
    </row>
    <row r="630" spans="3:17" ht="12.75">
      <c r="C630" t="s">
        <v>647</v>
      </c>
      <c r="D630"/>
      <c r="G630"/>
      <c r="Q630"/>
    </row>
    <row r="631" spans="4:17" ht="12.75">
      <c r="D631"/>
      <c r="G631"/>
      <c r="Q631"/>
    </row>
    <row r="632" spans="4:17" ht="12.75">
      <c r="D632"/>
      <c r="G632"/>
      <c r="Q632"/>
    </row>
    <row r="633" spans="4:17" ht="12.75">
      <c r="D633"/>
      <c r="G633"/>
      <c r="Q633"/>
    </row>
    <row r="634" spans="4:17" ht="12.75">
      <c r="D634"/>
      <c r="G634"/>
      <c r="Q634"/>
    </row>
    <row r="635" spans="4:17" ht="12.75">
      <c r="D635"/>
      <c r="G635"/>
      <c r="Q635"/>
    </row>
    <row r="636" spans="4:17" ht="12.75">
      <c r="D636"/>
      <c r="G636"/>
      <c r="Q636"/>
    </row>
    <row r="637" spans="4:17" ht="12.75">
      <c r="D637"/>
      <c r="G637"/>
      <c r="Q637"/>
    </row>
    <row r="638" spans="4:17" ht="12.75">
      <c r="D638"/>
      <c r="G638"/>
      <c r="Q638"/>
    </row>
    <row r="639" spans="4:17" ht="12.75">
      <c r="D639"/>
      <c r="G639"/>
      <c r="Q639"/>
    </row>
    <row r="640" spans="4:17" ht="12.75">
      <c r="D640"/>
      <c r="G640"/>
      <c r="Q640"/>
    </row>
    <row r="641" spans="4:17" ht="12.75">
      <c r="D641"/>
      <c r="G641"/>
      <c r="Q641"/>
    </row>
    <row r="642" spans="4:17" ht="12.75">
      <c r="D642"/>
      <c r="G642"/>
      <c r="Q642"/>
    </row>
    <row r="643" spans="4:17" ht="12.75">
      <c r="D643"/>
      <c r="G643"/>
      <c r="Q643"/>
    </row>
    <row r="644" spans="4:17" ht="12.75">
      <c r="D644"/>
      <c r="G644"/>
      <c r="Q644"/>
    </row>
    <row r="645" spans="4:17" ht="12.75">
      <c r="D645"/>
      <c r="G645"/>
      <c r="Q645"/>
    </row>
    <row r="646" spans="4:17" ht="12.75">
      <c r="D646"/>
      <c r="G646"/>
      <c r="Q646"/>
    </row>
    <row r="647" spans="4:17" ht="12.75">
      <c r="D647"/>
      <c r="G647"/>
      <c r="Q647"/>
    </row>
    <row r="648" spans="4:17" ht="12.75">
      <c r="D648"/>
      <c r="G648"/>
      <c r="Q648"/>
    </row>
    <row r="649" spans="4:17" ht="12.75">
      <c r="D649"/>
      <c r="G649"/>
      <c r="Q649"/>
    </row>
    <row r="650" spans="4:17" ht="12.75">
      <c r="D650"/>
      <c r="G650"/>
      <c r="Q650"/>
    </row>
    <row r="651" spans="4:17" ht="12.75">
      <c r="D651"/>
      <c r="G651"/>
      <c r="Q651"/>
    </row>
    <row r="652" spans="4:17" ht="12.75">
      <c r="D652"/>
      <c r="G652"/>
      <c r="Q652"/>
    </row>
    <row r="653" spans="4:17" ht="12.75">
      <c r="D653"/>
      <c r="G653"/>
      <c r="Q653"/>
    </row>
    <row r="654" spans="4:17" ht="12.75">
      <c r="D654"/>
      <c r="G654"/>
      <c r="Q654"/>
    </row>
    <row r="655" spans="4:17" ht="12.75">
      <c r="D655"/>
      <c r="G655"/>
      <c r="Q655"/>
    </row>
    <row r="656" spans="4:17" ht="12.75">
      <c r="D656"/>
      <c r="G656"/>
      <c r="Q656"/>
    </row>
    <row r="657" spans="4:17" ht="12.75">
      <c r="D657"/>
      <c r="G657"/>
      <c r="Q657"/>
    </row>
    <row r="658" spans="4:17" ht="12.75">
      <c r="D658"/>
      <c r="G658"/>
      <c r="Q658"/>
    </row>
    <row r="659" spans="4:17" ht="12.75">
      <c r="D659"/>
      <c r="G659"/>
      <c r="Q659"/>
    </row>
    <row r="660" spans="4:17" ht="12.75">
      <c r="D660"/>
      <c r="G660"/>
      <c r="Q660"/>
    </row>
    <row r="661" spans="4:17" ht="12.75">
      <c r="D661"/>
      <c r="G661"/>
      <c r="Q661"/>
    </row>
    <row r="662" spans="4:17" ht="12.75">
      <c r="D662"/>
      <c r="G662"/>
      <c r="Q662"/>
    </row>
    <row r="663" spans="4:17" ht="12.75">
      <c r="D663"/>
      <c r="G663"/>
      <c r="Q663"/>
    </row>
    <row r="664" spans="4:17" ht="12.75">
      <c r="D664"/>
      <c r="G664"/>
      <c r="Q664"/>
    </row>
    <row r="665" spans="4:17" ht="12.75">
      <c r="D665"/>
      <c r="G665"/>
      <c r="Q665"/>
    </row>
    <row r="666" spans="4:17" ht="12.75">
      <c r="D666"/>
      <c r="G666"/>
      <c r="Q666"/>
    </row>
    <row r="667" spans="4:17" ht="12.75">
      <c r="D667"/>
      <c r="G667"/>
      <c r="Q667"/>
    </row>
    <row r="668" spans="4:17" ht="12.75">
      <c r="D668"/>
      <c r="G668"/>
      <c r="Q668"/>
    </row>
    <row r="669" spans="4:17" ht="12.75">
      <c r="D669"/>
      <c r="G669"/>
      <c r="Q669"/>
    </row>
    <row r="670" spans="4:17" ht="12.75">
      <c r="D670"/>
      <c r="G670"/>
      <c r="Q670"/>
    </row>
    <row r="671" spans="4:17" ht="12.75">
      <c r="D671"/>
      <c r="G671"/>
      <c r="Q671"/>
    </row>
    <row r="672" spans="4:17" ht="12.75">
      <c r="D672"/>
      <c r="G672"/>
      <c r="Q672"/>
    </row>
    <row r="673" spans="4:17" ht="12.75">
      <c r="D673"/>
      <c r="G673"/>
      <c r="Q673"/>
    </row>
    <row r="674" spans="4:17" ht="12.75">
      <c r="D674"/>
      <c r="G674"/>
      <c r="Q674"/>
    </row>
    <row r="675" spans="4:17" ht="12.75">
      <c r="D675"/>
      <c r="G675"/>
      <c r="Q675"/>
    </row>
    <row r="676" spans="4:17" ht="12.75">
      <c r="D676"/>
      <c r="G676"/>
      <c r="Q676"/>
    </row>
    <row r="677" spans="4:17" ht="12.75">
      <c r="D677"/>
      <c r="G677"/>
      <c r="Q677"/>
    </row>
    <row r="678" spans="4:17" ht="12.75">
      <c r="D678"/>
      <c r="G678"/>
      <c r="Q678"/>
    </row>
    <row r="679" spans="4:17" ht="12.75">
      <c r="D679"/>
      <c r="G679"/>
      <c r="Q679"/>
    </row>
    <row r="680" spans="4:17" ht="12.75">
      <c r="D680"/>
      <c r="G680"/>
      <c r="Q680"/>
    </row>
    <row r="681" spans="4:17" ht="12.75">
      <c r="D681"/>
      <c r="G681"/>
      <c r="Q681"/>
    </row>
    <row r="682" spans="4:17" ht="12.75">
      <c r="D682"/>
      <c r="G682"/>
      <c r="Q682"/>
    </row>
    <row r="683" spans="4:17" ht="12.75">
      <c r="D683"/>
      <c r="G683"/>
      <c r="Q683"/>
    </row>
    <row r="684" spans="4:17" ht="12.75">
      <c r="D684"/>
      <c r="G684"/>
      <c r="Q684"/>
    </row>
    <row r="685" spans="4:17" ht="12.75">
      <c r="D685"/>
      <c r="G685"/>
      <c r="Q685"/>
    </row>
    <row r="686" spans="4:17" ht="12.75">
      <c r="D686"/>
      <c r="G686"/>
      <c r="Q686"/>
    </row>
    <row r="687" spans="4:17" ht="12.75">
      <c r="D687"/>
      <c r="G687"/>
      <c r="Q687"/>
    </row>
    <row r="688" spans="4:17" ht="12.75">
      <c r="D688"/>
      <c r="G688"/>
      <c r="Q688"/>
    </row>
    <row r="689" spans="4:17" ht="12.75">
      <c r="D689"/>
      <c r="G689"/>
      <c r="Q689"/>
    </row>
    <row r="690" spans="4:17" ht="12.75">
      <c r="D690"/>
      <c r="G690"/>
      <c r="Q690"/>
    </row>
    <row r="691" spans="4:17" ht="12.75">
      <c r="D691"/>
      <c r="G691"/>
      <c r="Q691"/>
    </row>
    <row r="692" spans="4:17" ht="12.75">
      <c r="D692"/>
      <c r="G692"/>
      <c r="Q692"/>
    </row>
    <row r="693" spans="4:17" ht="12.75">
      <c r="D693"/>
      <c r="G693"/>
      <c r="Q693"/>
    </row>
    <row r="694" spans="4:17" ht="12.75">
      <c r="D694"/>
      <c r="G694"/>
      <c r="Q694"/>
    </row>
    <row r="695" spans="4:17" ht="12.75">
      <c r="D695"/>
      <c r="G695"/>
      <c r="Q695"/>
    </row>
    <row r="696" spans="4:17" ht="12.75">
      <c r="D696"/>
      <c r="G696"/>
      <c r="Q696"/>
    </row>
    <row r="697" spans="4:17" ht="12.75">
      <c r="D697"/>
      <c r="G697"/>
      <c r="Q697"/>
    </row>
    <row r="698" spans="4:17" ht="12.75">
      <c r="D698"/>
      <c r="G698"/>
      <c r="Q698"/>
    </row>
    <row r="699" spans="4:17" ht="12.75">
      <c r="D699"/>
      <c r="G699"/>
      <c r="Q699"/>
    </row>
    <row r="700" spans="4:17" ht="12.75">
      <c r="D700"/>
      <c r="G700"/>
      <c r="Q700"/>
    </row>
    <row r="701" spans="4:17" ht="12.75">
      <c r="D701"/>
      <c r="G701"/>
      <c r="Q701"/>
    </row>
    <row r="702" spans="4:17" ht="12.75">
      <c r="D702"/>
      <c r="G702"/>
      <c r="Q702"/>
    </row>
    <row r="703" spans="4:17" ht="12.75">
      <c r="D703"/>
      <c r="G703"/>
      <c r="Q703"/>
    </row>
    <row r="704" spans="4:17" ht="12.75">
      <c r="D704"/>
      <c r="G704"/>
      <c r="Q704"/>
    </row>
    <row r="705" spans="4:17" ht="12.75">
      <c r="D705"/>
      <c r="G705"/>
      <c r="Q705"/>
    </row>
    <row r="706" spans="4:17" ht="12.75">
      <c r="D706"/>
      <c r="G706"/>
      <c r="Q706"/>
    </row>
    <row r="707" spans="4:17" ht="12.75">
      <c r="D707"/>
      <c r="G707"/>
      <c r="Q707"/>
    </row>
    <row r="708" spans="4:17" ht="12.75">
      <c r="D708"/>
      <c r="G708"/>
      <c r="Q708"/>
    </row>
    <row r="709" spans="4:17" ht="12.75">
      <c r="D709"/>
      <c r="G709"/>
      <c r="Q709"/>
    </row>
    <row r="710" spans="4:17" ht="12.75">
      <c r="D710"/>
      <c r="G710"/>
      <c r="Q710"/>
    </row>
    <row r="711" spans="4:17" ht="12.75">
      <c r="D711"/>
      <c r="G711"/>
      <c r="Q711"/>
    </row>
    <row r="712" spans="4:17" ht="12.75">
      <c r="D712"/>
      <c r="G712"/>
      <c r="Q712"/>
    </row>
    <row r="713" spans="4:17" ht="12.75">
      <c r="D713"/>
      <c r="G713"/>
      <c r="Q713"/>
    </row>
    <row r="714" spans="4:17" ht="12.75">
      <c r="D714"/>
      <c r="G714"/>
      <c r="Q714"/>
    </row>
    <row r="715" spans="4:17" ht="12.75">
      <c r="D715"/>
      <c r="G715"/>
      <c r="Q715"/>
    </row>
    <row r="716" spans="4:17" ht="12.75">
      <c r="D716"/>
      <c r="G716"/>
      <c r="Q716"/>
    </row>
    <row r="717" spans="4:17" ht="12.75">
      <c r="D717"/>
      <c r="G717"/>
      <c r="Q717"/>
    </row>
    <row r="718" spans="4:17" ht="12.75">
      <c r="D718"/>
      <c r="G718"/>
      <c r="Q718"/>
    </row>
    <row r="719" spans="4:17" ht="12.75">
      <c r="D719"/>
      <c r="G719"/>
      <c r="Q719"/>
    </row>
    <row r="720" spans="4:17" ht="12.75">
      <c r="D720"/>
      <c r="G720"/>
      <c r="Q720"/>
    </row>
    <row r="721" spans="4:17" ht="12.75">
      <c r="D721"/>
      <c r="G721"/>
      <c r="Q721"/>
    </row>
    <row r="722" spans="4:17" ht="12.75">
      <c r="D722"/>
      <c r="G722"/>
      <c r="Q722"/>
    </row>
    <row r="723" spans="4:17" ht="12.75">
      <c r="D723"/>
      <c r="G723"/>
      <c r="Q723"/>
    </row>
    <row r="724" spans="4:17" ht="12.75">
      <c r="D724"/>
      <c r="G724"/>
      <c r="Q724"/>
    </row>
    <row r="725" spans="4:17" ht="12.75">
      <c r="D725"/>
      <c r="G725"/>
      <c r="Q725"/>
    </row>
    <row r="726" spans="4:17" ht="12.75">
      <c r="D726"/>
      <c r="G726"/>
      <c r="Q726"/>
    </row>
    <row r="727" spans="4:17" ht="12.75">
      <c r="D727"/>
      <c r="G727"/>
      <c r="Q727"/>
    </row>
    <row r="728" spans="4:17" ht="12.75">
      <c r="D728"/>
      <c r="G728"/>
      <c r="Q728"/>
    </row>
    <row r="729" spans="4:17" ht="12.75">
      <c r="D729"/>
      <c r="G729"/>
      <c r="Q729"/>
    </row>
    <row r="730" spans="4:17" ht="12.75">
      <c r="D730"/>
      <c r="G730"/>
      <c r="Q730"/>
    </row>
    <row r="731" spans="4:17" ht="12.75">
      <c r="D731"/>
      <c r="G731"/>
      <c r="Q731"/>
    </row>
    <row r="732" spans="4:17" ht="12.75">
      <c r="D732"/>
      <c r="G732"/>
      <c r="Q732"/>
    </row>
    <row r="733" spans="4:17" ht="12.75">
      <c r="D733"/>
      <c r="G733"/>
      <c r="Q733"/>
    </row>
    <row r="734" spans="4:17" ht="12.75">
      <c r="D734"/>
      <c r="G734"/>
      <c r="Q734"/>
    </row>
    <row r="735" spans="4:17" ht="12.75">
      <c r="D735"/>
      <c r="G735"/>
      <c r="Q735"/>
    </row>
    <row r="736" spans="4:17" ht="12.75">
      <c r="D736"/>
      <c r="G736"/>
      <c r="Q736"/>
    </row>
    <row r="737" spans="4:17" ht="12.75">
      <c r="D737"/>
      <c r="G737"/>
      <c r="Q737"/>
    </row>
    <row r="738" spans="4:17" ht="12.75">
      <c r="D738"/>
      <c r="G738"/>
      <c r="Q738"/>
    </row>
    <row r="739" spans="4:17" ht="12.75">
      <c r="D739"/>
      <c r="G739"/>
      <c r="Q739"/>
    </row>
    <row r="740" spans="4:17" ht="12.75">
      <c r="D740"/>
      <c r="G740"/>
      <c r="Q740"/>
    </row>
    <row r="741" spans="4:17" ht="12.75">
      <c r="D741"/>
      <c r="G741"/>
      <c r="Q741"/>
    </row>
    <row r="742" spans="4:17" ht="12.75">
      <c r="D742"/>
      <c r="G742"/>
      <c r="Q742"/>
    </row>
    <row r="743" spans="4:17" ht="12.75">
      <c r="D743"/>
      <c r="G743"/>
      <c r="Q743"/>
    </row>
    <row r="744" spans="4:17" ht="12.75">
      <c r="D744"/>
      <c r="G744"/>
      <c r="Q744"/>
    </row>
    <row r="745" spans="4:17" ht="12.75">
      <c r="D745"/>
      <c r="G745"/>
      <c r="Q745"/>
    </row>
    <row r="746" spans="4:17" ht="12.75">
      <c r="D746"/>
      <c r="G746"/>
      <c r="Q746"/>
    </row>
    <row r="747" spans="4:17" ht="12.75">
      <c r="D747"/>
      <c r="G747"/>
      <c r="Q747"/>
    </row>
  </sheetData>
  <mergeCells count="3">
    <mergeCell ref="E3:F3"/>
    <mergeCell ref="G3:H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6"/>
  <sheetViews>
    <sheetView zoomScale="75" zoomScaleNormal="75" workbookViewId="0" topLeftCell="B1">
      <selection activeCell="D1" sqref="D1:D16384"/>
    </sheetView>
  </sheetViews>
  <sheetFormatPr defaultColWidth="9.140625" defaultRowHeight="12.75"/>
  <cols>
    <col min="1" max="1" width="8.8515625" style="147" hidden="1" customWidth="1"/>
    <col min="2" max="2" width="8.00390625" style="147" customWidth="1"/>
    <col min="3" max="16384" width="9.140625" style="147" customWidth="1"/>
  </cols>
  <sheetData>
    <row r="1" spans="1:3" ht="12.75">
      <c r="A1" s="147" t="s">
        <v>121</v>
      </c>
      <c r="B1" s="147" t="s">
        <v>122</v>
      </c>
      <c r="C1" s="147" t="s">
        <v>124</v>
      </c>
    </row>
    <row r="2" spans="1:3" ht="12.75">
      <c r="A2" s="147" t="s">
        <v>128</v>
      </c>
      <c r="B2" s="147">
        <v>0</v>
      </c>
      <c r="C2" s="147">
        <v>85</v>
      </c>
    </row>
    <row r="3" spans="1:3" ht="12.75">
      <c r="A3" s="147" t="s">
        <v>133</v>
      </c>
      <c r="B3" s="147">
        <v>0.142</v>
      </c>
      <c r="C3" s="147">
        <v>82</v>
      </c>
    </row>
    <row r="4" spans="1:3" ht="12.75">
      <c r="A4" s="147" t="s">
        <v>135</v>
      </c>
      <c r="B4" s="147">
        <v>0.216</v>
      </c>
      <c r="C4" s="147">
        <v>81</v>
      </c>
    </row>
    <row r="5" spans="1:3" ht="12.75">
      <c r="A5" s="147" t="s">
        <v>138</v>
      </c>
      <c r="B5" s="147">
        <v>0.252</v>
      </c>
      <c r="C5" s="147">
        <v>81</v>
      </c>
    </row>
    <row r="6" spans="1:3" ht="12.75">
      <c r="A6" s="147" t="s">
        <v>140</v>
      </c>
      <c r="B6" s="147">
        <v>0.323</v>
      </c>
      <c r="C6" s="147">
        <v>81</v>
      </c>
    </row>
    <row r="7" spans="1:3" ht="12.75">
      <c r="A7" s="147" t="s">
        <v>145</v>
      </c>
      <c r="B7" s="147">
        <v>0.35</v>
      </c>
      <c r="C7" s="147">
        <v>82</v>
      </c>
    </row>
    <row r="8" spans="1:3" ht="12.75">
      <c r="A8" s="147" t="s">
        <v>149</v>
      </c>
      <c r="B8" s="147">
        <v>0.602</v>
      </c>
      <c r="C8" s="147">
        <v>83</v>
      </c>
    </row>
    <row r="9" spans="1:3" ht="12.75">
      <c r="A9" s="147" t="s">
        <v>152</v>
      </c>
      <c r="B9" s="147">
        <v>0.694</v>
      </c>
      <c r="C9" s="147">
        <v>88</v>
      </c>
    </row>
    <row r="10" spans="1:3" ht="12.75">
      <c r="A10" s="147" t="s">
        <v>155</v>
      </c>
      <c r="B10" s="147">
        <v>0.823</v>
      </c>
      <c r="C10" s="147">
        <v>90</v>
      </c>
    </row>
    <row r="11" spans="1:3" ht="12.75">
      <c r="A11" s="147" t="s">
        <v>159</v>
      </c>
      <c r="B11" s="147">
        <v>0.952</v>
      </c>
      <c r="C11" s="147">
        <v>102</v>
      </c>
    </row>
    <row r="12" spans="1:3" ht="12.75">
      <c r="A12" s="147" t="s">
        <v>161</v>
      </c>
      <c r="B12" s="147">
        <v>1.17</v>
      </c>
      <c r="C12" s="147">
        <v>116</v>
      </c>
    </row>
    <row r="13" spans="1:3" ht="12.75">
      <c r="A13" s="147" t="s">
        <v>163</v>
      </c>
      <c r="B13" s="147">
        <v>1.33</v>
      </c>
      <c r="C13" s="147">
        <v>148</v>
      </c>
    </row>
    <row r="14" spans="1:3" ht="12.75">
      <c r="A14" s="147" t="s">
        <v>165</v>
      </c>
      <c r="B14" s="147">
        <v>1.53</v>
      </c>
      <c r="C14" s="147">
        <v>175</v>
      </c>
    </row>
    <row r="15" spans="1:3" ht="12.75">
      <c r="A15" s="147" t="s">
        <v>166</v>
      </c>
      <c r="B15" s="147">
        <v>1.61</v>
      </c>
      <c r="C15" s="147">
        <v>195</v>
      </c>
    </row>
    <row r="16" spans="1:3" ht="12.75">
      <c r="A16" s="147" t="s">
        <v>168</v>
      </c>
      <c r="B16" s="147">
        <v>1.65</v>
      </c>
      <c r="C16" s="147">
        <v>189</v>
      </c>
    </row>
    <row r="17" spans="1:3" ht="12.75">
      <c r="A17" s="147" t="s">
        <v>170</v>
      </c>
      <c r="B17" s="147">
        <v>1.94</v>
      </c>
      <c r="C17" s="147">
        <v>227</v>
      </c>
    </row>
    <row r="18" spans="1:3" ht="12.75">
      <c r="A18" s="147" t="s">
        <v>172</v>
      </c>
      <c r="B18" s="147">
        <v>2.03</v>
      </c>
      <c r="C18" s="147">
        <v>225</v>
      </c>
    </row>
    <row r="19" spans="1:3" ht="12.75">
      <c r="A19" s="147" t="s">
        <v>174</v>
      </c>
      <c r="B19" s="147">
        <v>2.16</v>
      </c>
      <c r="C19" s="147">
        <v>234</v>
      </c>
    </row>
    <row r="20" spans="1:3" ht="12.75">
      <c r="A20" s="147" t="s">
        <v>176</v>
      </c>
      <c r="B20" s="147">
        <v>2.28</v>
      </c>
      <c r="C20" s="147">
        <v>250</v>
      </c>
    </row>
    <row r="21" spans="1:3" ht="12.75">
      <c r="A21" s="147" t="s">
        <v>178</v>
      </c>
      <c r="B21" s="147">
        <v>2.51</v>
      </c>
      <c r="C21" s="147">
        <v>267</v>
      </c>
    </row>
    <row r="22" spans="1:3" ht="12.75">
      <c r="A22" s="147" t="s">
        <v>180</v>
      </c>
      <c r="B22" s="147">
        <v>2.64</v>
      </c>
      <c r="C22" s="147">
        <v>279</v>
      </c>
    </row>
    <row r="23" spans="1:3" ht="12.75">
      <c r="A23" s="147" t="s">
        <v>182</v>
      </c>
      <c r="B23" s="147">
        <v>2.8</v>
      </c>
      <c r="C23" s="147">
        <v>286</v>
      </c>
    </row>
    <row r="24" spans="1:3" ht="12.75">
      <c r="A24" s="147" t="s">
        <v>184</v>
      </c>
      <c r="B24" s="147">
        <v>2.83</v>
      </c>
      <c r="C24" s="147">
        <v>286</v>
      </c>
    </row>
    <row r="25" spans="1:3" ht="12.75">
      <c r="A25" s="147" t="s">
        <v>186</v>
      </c>
      <c r="B25" s="147">
        <v>2.88</v>
      </c>
      <c r="C25" s="147">
        <v>294</v>
      </c>
    </row>
    <row r="26" spans="1:3" ht="12.75">
      <c r="A26" s="147" t="s">
        <v>188</v>
      </c>
      <c r="B26" s="147">
        <v>2.94</v>
      </c>
      <c r="C26" s="147">
        <v>295</v>
      </c>
    </row>
    <row r="27" spans="1:3" ht="12.75">
      <c r="A27" s="147" t="s">
        <v>190</v>
      </c>
      <c r="B27" s="147">
        <v>3.21</v>
      </c>
      <c r="C27" s="147">
        <v>302</v>
      </c>
    </row>
    <row r="28" spans="1:3" ht="12.75">
      <c r="A28" s="147" t="s">
        <v>192</v>
      </c>
      <c r="B28" s="147">
        <v>3.28</v>
      </c>
      <c r="C28" s="147">
        <v>305</v>
      </c>
    </row>
    <row r="29" spans="1:3" ht="12.75">
      <c r="A29" s="147" t="s">
        <v>194</v>
      </c>
      <c r="B29" s="147">
        <v>3.58</v>
      </c>
      <c r="C29" s="147">
        <v>333</v>
      </c>
    </row>
    <row r="30" spans="1:3" ht="12.75">
      <c r="A30" s="147" t="s">
        <v>196</v>
      </c>
      <c r="B30" s="147">
        <v>3.76</v>
      </c>
      <c r="C30" s="147">
        <v>347</v>
      </c>
    </row>
    <row r="31" spans="1:3" ht="12.75">
      <c r="A31" s="147" t="s">
        <v>198</v>
      </c>
      <c r="B31" s="147">
        <v>3.98</v>
      </c>
      <c r="C31" s="147">
        <v>409</v>
      </c>
    </row>
    <row r="32" spans="1:3" ht="12.75">
      <c r="A32" s="147" t="s">
        <v>200</v>
      </c>
      <c r="B32" s="147">
        <v>4.33</v>
      </c>
      <c r="C32" s="147">
        <v>511</v>
      </c>
    </row>
    <row r="33" spans="1:3" ht="12.75">
      <c r="A33" s="147" t="s">
        <v>202</v>
      </c>
      <c r="B33" s="147">
        <v>4.61</v>
      </c>
      <c r="C33" s="147">
        <v>600</v>
      </c>
    </row>
    <row r="34" spans="1:3" ht="12.75">
      <c r="A34" s="147" t="s">
        <v>204</v>
      </c>
      <c r="B34" s="147">
        <v>4.84</v>
      </c>
      <c r="C34" s="147">
        <v>654</v>
      </c>
    </row>
    <row r="35" spans="1:3" ht="12.75">
      <c r="A35" s="147" t="s">
        <v>206</v>
      </c>
      <c r="B35" s="147">
        <v>5.28</v>
      </c>
      <c r="C35" s="147">
        <v>704</v>
      </c>
    </row>
    <row r="36" spans="1:3" ht="12.75">
      <c r="A36" s="147" t="s">
        <v>207</v>
      </c>
      <c r="B36" s="147">
        <v>5.61</v>
      </c>
      <c r="C36" s="147">
        <v>740</v>
      </c>
    </row>
    <row r="37" spans="1:3" ht="12.75">
      <c r="A37" s="147" t="s">
        <v>208</v>
      </c>
      <c r="B37" s="147">
        <v>5.9</v>
      </c>
      <c r="C37" s="147">
        <v>753</v>
      </c>
    </row>
    <row r="38" spans="1:3" ht="12.75">
      <c r="A38" s="147" t="s">
        <v>210</v>
      </c>
      <c r="B38" s="147">
        <v>6.16</v>
      </c>
      <c r="C38" s="147">
        <v>765</v>
      </c>
    </row>
    <row r="39" spans="1:3" ht="12.75">
      <c r="A39" s="147" t="s">
        <v>212</v>
      </c>
      <c r="B39" s="147">
        <v>6.53</v>
      </c>
      <c r="C39" s="147">
        <v>790</v>
      </c>
    </row>
    <row r="40" spans="1:3" ht="12.75">
      <c r="A40" s="147" t="s">
        <v>214</v>
      </c>
      <c r="B40" s="147">
        <v>6.83</v>
      </c>
      <c r="C40" s="147">
        <v>856</v>
      </c>
    </row>
    <row r="41" spans="1:3" ht="12.75">
      <c r="A41" s="147" t="s">
        <v>215</v>
      </c>
      <c r="B41" s="147">
        <v>7.1</v>
      </c>
      <c r="C41" s="147">
        <v>907</v>
      </c>
    </row>
    <row r="42" spans="1:3" ht="12.75">
      <c r="A42" s="147" t="s">
        <v>217</v>
      </c>
      <c r="B42" s="147">
        <v>7.16</v>
      </c>
      <c r="C42" s="147">
        <v>919</v>
      </c>
    </row>
    <row r="43" spans="1:3" ht="12.75">
      <c r="A43" s="147" t="s">
        <v>219</v>
      </c>
      <c r="B43" s="147">
        <v>7.42</v>
      </c>
      <c r="C43" s="147">
        <v>921</v>
      </c>
    </row>
    <row r="44" spans="1:3" ht="12.75">
      <c r="A44" s="147" t="s">
        <v>220</v>
      </c>
      <c r="B44" s="147">
        <v>7.71</v>
      </c>
      <c r="C44" s="147">
        <v>924</v>
      </c>
    </row>
    <row r="45" spans="1:3" ht="12.75">
      <c r="A45" s="147" t="s">
        <v>223</v>
      </c>
      <c r="B45" s="147">
        <v>8.01</v>
      </c>
      <c r="C45" s="147">
        <v>886</v>
      </c>
    </row>
    <row r="46" spans="1:3" ht="12.75">
      <c r="A46" s="147" t="s">
        <v>225</v>
      </c>
      <c r="B46" s="147">
        <v>8.37</v>
      </c>
      <c r="C46" s="147">
        <v>768</v>
      </c>
    </row>
    <row r="47" spans="1:3" ht="12.75">
      <c r="A47" s="147" t="s">
        <v>227</v>
      </c>
      <c r="B47" s="147">
        <v>8.75</v>
      </c>
      <c r="C47" s="147">
        <v>680</v>
      </c>
    </row>
    <row r="48" spans="1:3" ht="12.75">
      <c r="A48" s="147" t="s">
        <v>229</v>
      </c>
      <c r="B48" s="147">
        <v>9.06</v>
      </c>
      <c r="C48" s="147">
        <v>613</v>
      </c>
    </row>
    <row r="49" spans="1:3" ht="12.75">
      <c r="A49" s="147" t="s">
        <v>231</v>
      </c>
      <c r="B49" s="147">
        <v>9.48</v>
      </c>
      <c r="C49" s="147">
        <v>531</v>
      </c>
    </row>
    <row r="50" spans="1:3" ht="12.75">
      <c r="A50" s="147" t="s">
        <v>233</v>
      </c>
      <c r="B50" s="147">
        <v>9.83</v>
      </c>
      <c r="C50" s="147">
        <v>531</v>
      </c>
    </row>
    <row r="51" spans="1:3" ht="12.75">
      <c r="A51" s="147" t="s">
        <v>235</v>
      </c>
      <c r="B51" s="147">
        <v>10.2</v>
      </c>
      <c r="C51" s="147">
        <v>458</v>
      </c>
    </row>
    <row r="52" spans="1:3" ht="12.75">
      <c r="A52" s="147" t="s">
        <v>236</v>
      </c>
      <c r="B52" s="147">
        <v>10.5</v>
      </c>
      <c r="C52" s="147">
        <v>485</v>
      </c>
    </row>
    <row r="53" spans="1:3" ht="12.75">
      <c r="A53" s="147" t="s">
        <v>237</v>
      </c>
      <c r="B53" s="147">
        <v>10.8</v>
      </c>
      <c r="C53" s="147">
        <v>515</v>
      </c>
    </row>
    <row r="54" spans="1:3" ht="12.75">
      <c r="A54" s="147" t="s">
        <v>238</v>
      </c>
      <c r="B54" s="147">
        <v>11.1</v>
      </c>
      <c r="C54" s="147">
        <v>563</v>
      </c>
    </row>
    <row r="55" spans="1:3" ht="12.75">
      <c r="A55" s="147" t="s">
        <v>240</v>
      </c>
      <c r="B55" s="147">
        <v>11.4</v>
      </c>
      <c r="C55" s="147">
        <v>618</v>
      </c>
    </row>
    <row r="56" spans="1:3" ht="12.75">
      <c r="A56" s="147" t="s">
        <v>242</v>
      </c>
      <c r="B56" s="147">
        <v>11.7</v>
      </c>
      <c r="C56" s="147">
        <v>680</v>
      </c>
    </row>
    <row r="57" spans="1:3" ht="12.75">
      <c r="A57" s="147" t="s">
        <v>245</v>
      </c>
      <c r="B57" s="147">
        <v>11.8</v>
      </c>
      <c r="C57" s="147">
        <v>671</v>
      </c>
    </row>
    <row r="58" spans="1:3" ht="12.75">
      <c r="A58" s="147" t="s">
        <v>247</v>
      </c>
      <c r="B58" s="147">
        <v>12</v>
      </c>
      <c r="C58" s="147">
        <v>632</v>
      </c>
    </row>
    <row r="59" spans="1:3" ht="12.75">
      <c r="A59" s="147" t="s">
        <v>249</v>
      </c>
      <c r="B59" s="147">
        <v>12.2</v>
      </c>
      <c r="C59" s="147">
        <v>566</v>
      </c>
    </row>
    <row r="60" spans="1:3" ht="12.75">
      <c r="A60" s="147" t="s">
        <v>251</v>
      </c>
      <c r="B60" s="147">
        <v>12.4</v>
      </c>
      <c r="C60" s="147">
        <v>482</v>
      </c>
    </row>
    <row r="61" spans="1:3" ht="12.75">
      <c r="A61" s="147" t="s">
        <v>253</v>
      </c>
      <c r="B61" s="147">
        <v>12.6</v>
      </c>
      <c r="C61" s="147">
        <v>434</v>
      </c>
    </row>
    <row r="62" spans="1:3" ht="12.75">
      <c r="A62" s="147" t="s">
        <v>254</v>
      </c>
      <c r="B62" s="147">
        <v>12.8</v>
      </c>
      <c r="C62" s="147">
        <v>379</v>
      </c>
    </row>
    <row r="63" spans="1:3" ht="12.75">
      <c r="A63" s="147" t="s">
        <v>256</v>
      </c>
      <c r="B63" s="147">
        <v>13</v>
      </c>
      <c r="C63" s="147">
        <v>368</v>
      </c>
    </row>
    <row r="64" spans="1:3" ht="12.75">
      <c r="A64" s="147" t="s">
        <v>258</v>
      </c>
      <c r="B64" s="147">
        <v>13.3</v>
      </c>
      <c r="C64" s="147">
        <v>385</v>
      </c>
    </row>
    <row r="65" spans="1:3" ht="12.75">
      <c r="A65" s="147" t="s">
        <v>260</v>
      </c>
      <c r="B65" s="147">
        <v>13.6</v>
      </c>
      <c r="C65" s="147">
        <v>448</v>
      </c>
    </row>
    <row r="66" spans="1:3" ht="12.75">
      <c r="A66" s="147" t="s">
        <v>261</v>
      </c>
      <c r="B66" s="147">
        <v>13.9</v>
      </c>
      <c r="C66" s="147">
        <v>561</v>
      </c>
    </row>
    <row r="67" spans="1:3" ht="12.75">
      <c r="A67" s="147" t="s">
        <v>263</v>
      </c>
      <c r="B67" s="147">
        <v>14.3</v>
      </c>
      <c r="C67" s="147">
        <v>622</v>
      </c>
    </row>
    <row r="68" spans="1:3" ht="12.75">
      <c r="A68" s="147" t="s">
        <v>265</v>
      </c>
      <c r="B68" s="147">
        <v>14.7</v>
      </c>
      <c r="C68" s="147">
        <v>630</v>
      </c>
    </row>
    <row r="69" spans="1:3" ht="12.75">
      <c r="A69" s="147" t="s">
        <v>267</v>
      </c>
      <c r="B69" s="147">
        <v>15.1</v>
      </c>
      <c r="C69" s="147">
        <v>645</v>
      </c>
    </row>
    <row r="70" spans="1:3" ht="12.75">
      <c r="A70" s="147" t="s">
        <v>269</v>
      </c>
      <c r="B70" s="147">
        <v>15.4</v>
      </c>
      <c r="C70" s="147">
        <v>666</v>
      </c>
    </row>
    <row r="71" spans="1:3" ht="12.75">
      <c r="A71" s="147" t="s">
        <v>271</v>
      </c>
      <c r="B71" s="147">
        <v>15.7</v>
      </c>
      <c r="C71" s="147">
        <v>659</v>
      </c>
    </row>
    <row r="72" spans="1:3" ht="12.75">
      <c r="A72" s="147" t="s">
        <v>273</v>
      </c>
      <c r="B72" s="147">
        <v>15.9</v>
      </c>
      <c r="C72" s="147">
        <v>705</v>
      </c>
    </row>
    <row r="73" spans="1:3" ht="12.75">
      <c r="A73" s="147" t="s">
        <v>275</v>
      </c>
      <c r="B73" s="147">
        <v>16.3</v>
      </c>
      <c r="C73" s="147">
        <v>813</v>
      </c>
    </row>
    <row r="74" spans="1:3" ht="12.75">
      <c r="A74" s="147" t="s">
        <v>276</v>
      </c>
      <c r="B74" s="147">
        <v>16.4</v>
      </c>
      <c r="C74" s="147">
        <v>833</v>
      </c>
    </row>
    <row r="75" spans="1:3" ht="12.75">
      <c r="A75" s="147" t="s">
        <v>278</v>
      </c>
      <c r="B75" s="147">
        <v>16.6</v>
      </c>
      <c r="C75" s="147">
        <v>858</v>
      </c>
    </row>
    <row r="76" spans="1:3" ht="12.75">
      <c r="A76" s="147" t="s">
        <v>281</v>
      </c>
      <c r="B76" s="147">
        <v>16.7</v>
      </c>
      <c r="C76" s="147">
        <v>822</v>
      </c>
    </row>
    <row r="77" spans="1:3" ht="12.75">
      <c r="A77" s="147" t="s">
        <v>283</v>
      </c>
      <c r="B77" s="147">
        <v>16.8</v>
      </c>
      <c r="C77" s="147">
        <v>785</v>
      </c>
    </row>
    <row r="78" spans="1:3" ht="12.75">
      <c r="A78" s="147" t="s">
        <v>285</v>
      </c>
      <c r="B78" s="147">
        <v>16.8</v>
      </c>
      <c r="C78" s="147">
        <v>756</v>
      </c>
    </row>
    <row r="79" spans="1:3" ht="12.75">
      <c r="A79" s="147" t="s">
        <v>287</v>
      </c>
      <c r="B79" s="147">
        <v>16.9</v>
      </c>
      <c r="C79" s="147">
        <v>745</v>
      </c>
    </row>
    <row r="80" spans="1:3" ht="12.75">
      <c r="A80" s="147" t="s">
        <v>288</v>
      </c>
      <c r="B80" s="147">
        <v>17</v>
      </c>
      <c r="C80" s="147">
        <v>703</v>
      </c>
    </row>
    <row r="81" spans="1:3" ht="12.75">
      <c r="A81" s="147" t="s">
        <v>290</v>
      </c>
      <c r="B81" s="147">
        <v>17.1</v>
      </c>
      <c r="C81" s="147">
        <v>679</v>
      </c>
    </row>
    <row r="82" spans="1:3" ht="12.75">
      <c r="A82" s="147" t="s">
        <v>292</v>
      </c>
      <c r="B82" s="147">
        <v>17.2</v>
      </c>
      <c r="C82" s="147">
        <v>628</v>
      </c>
    </row>
    <row r="83" spans="1:3" ht="12.75">
      <c r="A83" s="147" t="s">
        <v>294</v>
      </c>
      <c r="B83" s="147">
        <v>17.4</v>
      </c>
      <c r="C83" s="147">
        <v>604</v>
      </c>
    </row>
    <row r="84" spans="1:3" ht="12.75">
      <c r="A84" s="147" t="s">
        <v>296</v>
      </c>
      <c r="B84" s="147">
        <v>17.6</v>
      </c>
      <c r="C84" s="147">
        <v>531</v>
      </c>
    </row>
    <row r="85" spans="1:3" ht="12.75">
      <c r="A85" s="147" t="s">
        <v>298</v>
      </c>
      <c r="B85" s="147">
        <v>17.7</v>
      </c>
      <c r="C85" s="147">
        <v>493</v>
      </c>
    </row>
    <row r="86" spans="1:3" ht="12.75">
      <c r="A86" s="147" t="s">
        <v>299</v>
      </c>
      <c r="B86" s="147">
        <v>17.8</v>
      </c>
      <c r="C86" s="147">
        <v>470</v>
      </c>
    </row>
    <row r="87" spans="1:3" ht="12.75">
      <c r="A87" s="147" t="s">
        <v>301</v>
      </c>
      <c r="B87" s="147">
        <v>17.9</v>
      </c>
      <c r="C87" s="147">
        <v>432</v>
      </c>
    </row>
    <row r="88" spans="1:3" ht="12.75">
      <c r="A88" s="147" t="s">
        <v>303</v>
      </c>
      <c r="B88" s="147">
        <v>18</v>
      </c>
      <c r="C88" s="147">
        <v>399</v>
      </c>
    </row>
    <row r="89" spans="1:3" ht="12.75">
      <c r="A89" s="147" t="s">
        <v>305</v>
      </c>
      <c r="B89" s="147">
        <v>18.1</v>
      </c>
      <c r="C89" s="147">
        <v>357</v>
      </c>
    </row>
    <row r="90" spans="1:3" ht="12.75">
      <c r="A90" s="147" t="s">
        <v>307</v>
      </c>
      <c r="B90" s="147">
        <v>18.2</v>
      </c>
      <c r="C90" s="147">
        <v>289</v>
      </c>
    </row>
    <row r="91" spans="1:3" ht="12.75">
      <c r="A91" s="147" t="s">
        <v>309</v>
      </c>
      <c r="B91" s="147">
        <v>18.4</v>
      </c>
      <c r="C91" s="147">
        <v>242</v>
      </c>
    </row>
    <row r="92" spans="1:3" ht="12.75">
      <c r="A92" s="147" t="s">
        <v>311</v>
      </c>
      <c r="B92" s="147">
        <v>18.5</v>
      </c>
      <c r="C92" s="147">
        <v>216</v>
      </c>
    </row>
    <row r="93" spans="1:3" ht="12.75">
      <c r="A93" s="147" t="s">
        <v>312</v>
      </c>
      <c r="B93" s="147">
        <v>18.7</v>
      </c>
      <c r="C93" s="147">
        <v>187</v>
      </c>
    </row>
    <row r="94" spans="1:3" ht="12.75">
      <c r="A94" s="147" t="s">
        <v>314</v>
      </c>
      <c r="B94" s="147">
        <v>18.8</v>
      </c>
      <c r="C94" s="147">
        <v>177</v>
      </c>
    </row>
    <row r="95" spans="1:3" ht="12.75">
      <c r="A95" s="147" t="s">
        <v>314</v>
      </c>
      <c r="B95" s="147">
        <v>18.8188</v>
      </c>
      <c r="C95" s="147">
        <v>177</v>
      </c>
    </row>
    <row r="96" spans="1:3" ht="12.75">
      <c r="A96" s="147" t="s">
        <v>133</v>
      </c>
      <c r="B96" s="147">
        <v>18.819126</v>
      </c>
      <c r="C96" s="147">
        <v>158</v>
      </c>
    </row>
    <row r="97" spans="1:3" ht="12.75">
      <c r="A97" s="147" t="s">
        <v>135</v>
      </c>
      <c r="B97" s="147">
        <v>18.819227</v>
      </c>
      <c r="C97" s="147">
        <v>149</v>
      </c>
    </row>
    <row r="98" spans="1:3" ht="12.75">
      <c r="A98" s="147" t="s">
        <v>138</v>
      </c>
      <c r="B98" s="147">
        <v>18.819319</v>
      </c>
      <c r="C98" s="147">
        <v>147</v>
      </c>
    </row>
    <row r="99" spans="1:3" ht="12.75">
      <c r="A99" s="147" t="s">
        <v>140</v>
      </c>
      <c r="B99" s="147">
        <v>18.819379</v>
      </c>
      <c r="C99" s="147">
        <v>146</v>
      </c>
    </row>
    <row r="100" spans="1:3" ht="12.75">
      <c r="A100" s="147" t="s">
        <v>145</v>
      </c>
      <c r="B100" s="147">
        <v>18.819513</v>
      </c>
      <c r="C100" s="147">
        <v>142</v>
      </c>
    </row>
    <row r="101" spans="1:3" ht="12.75">
      <c r="A101" s="147" t="s">
        <v>149</v>
      </c>
      <c r="B101" s="147">
        <v>18.819691000000002</v>
      </c>
      <c r="C101" s="147">
        <v>140</v>
      </c>
    </row>
    <row r="102" spans="1:3" ht="12.75">
      <c r="A102" s="147" t="s">
        <v>152</v>
      </c>
      <c r="B102" s="147">
        <v>19.87</v>
      </c>
      <c r="C102" s="147">
        <v>142</v>
      </c>
    </row>
    <row r="103" spans="1:3" ht="12.75">
      <c r="A103" s="147" t="s">
        <v>155</v>
      </c>
      <c r="B103" s="147">
        <v>20.11</v>
      </c>
      <c r="C103" s="147">
        <v>168</v>
      </c>
    </row>
    <row r="104" spans="1:3" ht="12.75">
      <c r="A104" s="147" t="s">
        <v>159</v>
      </c>
      <c r="B104" s="147">
        <v>20.21</v>
      </c>
      <c r="C104" s="147">
        <v>176</v>
      </c>
    </row>
    <row r="105" spans="1:3" ht="12.75">
      <c r="A105" s="147" t="s">
        <v>161</v>
      </c>
      <c r="B105" s="147">
        <v>20.41</v>
      </c>
      <c r="C105" s="147">
        <v>189</v>
      </c>
    </row>
    <row r="106" spans="1:3" ht="12.75">
      <c r="A106" s="147" t="s">
        <v>163</v>
      </c>
      <c r="B106" s="147">
        <v>20.6</v>
      </c>
      <c r="C106" s="147">
        <v>210</v>
      </c>
    </row>
    <row r="107" spans="1:3" ht="12.75">
      <c r="A107" s="147" t="s">
        <v>165</v>
      </c>
      <c r="B107" s="147">
        <v>20.8</v>
      </c>
      <c r="C107" s="147">
        <v>236</v>
      </c>
    </row>
    <row r="108" spans="1:3" ht="12.75">
      <c r="A108" s="147" t="s">
        <v>166</v>
      </c>
      <c r="B108" s="147">
        <v>20.99</v>
      </c>
      <c r="C108" s="147">
        <v>266</v>
      </c>
    </row>
    <row r="109" spans="1:3" ht="12.75">
      <c r="A109" s="147" t="s">
        <v>168</v>
      </c>
      <c r="B109" s="147">
        <v>21.24</v>
      </c>
      <c r="C109" s="147">
        <v>318</v>
      </c>
    </row>
    <row r="110" spans="1:3" ht="12.75">
      <c r="A110" s="147" t="s">
        <v>170</v>
      </c>
      <c r="B110" s="147">
        <v>21.5</v>
      </c>
      <c r="C110" s="147">
        <v>349</v>
      </c>
    </row>
    <row r="111" spans="1:3" ht="12.75">
      <c r="A111" s="147" t="s">
        <v>172</v>
      </c>
      <c r="B111" s="147">
        <v>21.75</v>
      </c>
      <c r="C111" s="147">
        <v>423</v>
      </c>
    </row>
    <row r="112" spans="1:3" ht="12.75">
      <c r="A112" s="147" t="s">
        <v>174</v>
      </c>
      <c r="B112" s="147">
        <v>21.94</v>
      </c>
      <c r="C112" s="147">
        <v>509</v>
      </c>
    </row>
    <row r="113" spans="1:3" ht="12.75">
      <c r="A113" s="147" t="s">
        <v>176</v>
      </c>
      <c r="B113" s="147">
        <v>22.04</v>
      </c>
      <c r="C113" s="147">
        <v>552</v>
      </c>
    </row>
    <row r="114" spans="1:3" ht="12.75">
      <c r="A114" s="147" t="s">
        <v>178</v>
      </c>
      <c r="B114" s="147">
        <v>22.17</v>
      </c>
      <c r="C114" s="147">
        <v>609</v>
      </c>
    </row>
    <row r="115" spans="1:3" ht="12.75">
      <c r="A115" s="147" t="s">
        <v>180</v>
      </c>
      <c r="B115" s="147">
        <v>22.38</v>
      </c>
      <c r="C115" s="147">
        <v>668</v>
      </c>
    </row>
    <row r="116" spans="1:3" ht="12.75">
      <c r="A116" s="147" t="s">
        <v>182</v>
      </c>
      <c r="B116" s="147">
        <v>22.71</v>
      </c>
      <c r="C116" s="147">
        <v>720</v>
      </c>
    </row>
    <row r="117" spans="1:3" ht="12.75">
      <c r="A117" s="147" t="s">
        <v>184</v>
      </c>
      <c r="B117" s="147">
        <v>23.21</v>
      </c>
      <c r="C117" s="147">
        <v>654</v>
      </c>
    </row>
    <row r="118" spans="1:3" ht="12.75">
      <c r="A118" s="147" t="s">
        <v>186</v>
      </c>
      <c r="B118" s="147">
        <v>23.8</v>
      </c>
      <c r="C118" s="147">
        <v>618</v>
      </c>
    </row>
    <row r="119" spans="1:3" ht="12.75">
      <c r="A119" s="147" t="s">
        <v>188</v>
      </c>
      <c r="B119" s="147">
        <v>24.15</v>
      </c>
      <c r="C119" s="147">
        <v>651</v>
      </c>
    </row>
    <row r="120" spans="1:3" ht="12.75">
      <c r="A120" s="147" t="s">
        <v>190</v>
      </c>
      <c r="B120" s="147">
        <v>24.35</v>
      </c>
      <c r="C120" s="147">
        <v>652</v>
      </c>
    </row>
    <row r="121" spans="1:3" ht="12.75">
      <c r="A121" s="147" t="s">
        <v>192</v>
      </c>
      <c r="B121" s="147">
        <v>24.67</v>
      </c>
      <c r="C121" s="147">
        <v>700</v>
      </c>
    </row>
    <row r="122" spans="1:3" ht="12.75">
      <c r="A122" s="147" t="s">
        <v>194</v>
      </c>
      <c r="B122" s="147">
        <v>25.03</v>
      </c>
      <c r="C122" s="147">
        <v>771</v>
      </c>
    </row>
    <row r="123" spans="1:3" ht="12.75">
      <c r="A123" s="147" t="s">
        <v>196</v>
      </c>
      <c r="B123" s="147">
        <v>25.29</v>
      </c>
      <c r="C123" s="147">
        <v>803</v>
      </c>
    </row>
    <row r="124" spans="1:3" ht="12.75">
      <c r="A124" s="147" t="s">
        <v>198</v>
      </c>
      <c r="B124" s="147">
        <v>25.58</v>
      </c>
      <c r="C124" s="147">
        <v>853</v>
      </c>
    </row>
    <row r="125" spans="1:3" ht="12.75">
      <c r="A125" s="147" t="s">
        <v>200</v>
      </c>
      <c r="B125" s="147">
        <v>25.73</v>
      </c>
      <c r="C125" s="147">
        <v>848</v>
      </c>
    </row>
    <row r="126" spans="1:3" ht="12.75">
      <c r="A126" s="147" t="s">
        <v>202</v>
      </c>
      <c r="B126" s="147">
        <v>26.03</v>
      </c>
      <c r="C126" s="147">
        <v>800</v>
      </c>
    </row>
    <row r="127" spans="1:3" ht="12.75">
      <c r="A127" s="147" t="s">
        <v>204</v>
      </c>
      <c r="B127" s="147">
        <v>26.48</v>
      </c>
      <c r="C127" s="147">
        <v>782</v>
      </c>
    </row>
    <row r="128" spans="1:3" ht="12.75">
      <c r="A128" s="147" t="s">
        <v>206</v>
      </c>
      <c r="B128" s="147">
        <v>26.61</v>
      </c>
      <c r="C128" s="147">
        <v>777</v>
      </c>
    </row>
    <row r="129" spans="1:3" ht="12.75">
      <c r="A129" s="147" t="s">
        <v>207</v>
      </c>
      <c r="B129" s="147">
        <v>26.84</v>
      </c>
      <c r="C129" s="147">
        <v>784</v>
      </c>
    </row>
    <row r="130" spans="1:3" ht="12.75">
      <c r="A130" s="147" t="s">
        <v>208</v>
      </c>
      <c r="B130" s="147">
        <v>27.12</v>
      </c>
      <c r="C130" s="147">
        <v>777</v>
      </c>
    </row>
    <row r="131" spans="1:3" ht="12.75">
      <c r="A131" s="147" t="s">
        <v>210</v>
      </c>
      <c r="B131" s="147">
        <v>27.34</v>
      </c>
      <c r="C131" s="147">
        <v>774</v>
      </c>
    </row>
    <row r="132" spans="1:3" ht="12.75">
      <c r="A132" s="147" t="s">
        <v>212</v>
      </c>
      <c r="B132" s="147">
        <v>27.54</v>
      </c>
      <c r="C132" s="147">
        <v>793</v>
      </c>
    </row>
    <row r="133" spans="1:3" ht="12.75">
      <c r="A133" s="147" t="s">
        <v>214</v>
      </c>
      <c r="B133" s="147">
        <v>27.84</v>
      </c>
      <c r="C133" s="147">
        <v>841</v>
      </c>
    </row>
    <row r="134" spans="1:3" ht="12.75">
      <c r="A134" s="147" t="s">
        <v>215</v>
      </c>
      <c r="B134" s="147">
        <v>28.2</v>
      </c>
      <c r="C134" s="147">
        <v>837</v>
      </c>
    </row>
    <row r="135" spans="1:3" ht="12.75">
      <c r="A135" s="147" t="s">
        <v>217</v>
      </c>
      <c r="B135" s="147">
        <v>28.54</v>
      </c>
      <c r="C135" s="147">
        <v>763</v>
      </c>
    </row>
    <row r="136" spans="1:3" ht="12.75">
      <c r="A136" s="147" t="s">
        <v>219</v>
      </c>
      <c r="B136" s="147">
        <v>28.7</v>
      </c>
      <c r="C136" s="147">
        <v>749</v>
      </c>
    </row>
    <row r="137" spans="1:3" ht="12.75">
      <c r="A137" s="147" t="s">
        <v>220</v>
      </c>
      <c r="B137" s="147">
        <v>28.9</v>
      </c>
      <c r="C137" s="147">
        <v>759</v>
      </c>
    </row>
    <row r="138" spans="1:3" ht="12.75">
      <c r="A138" s="147" t="s">
        <v>223</v>
      </c>
      <c r="B138" s="147">
        <v>29</v>
      </c>
      <c r="C138" s="147">
        <v>779</v>
      </c>
    </row>
    <row r="139" spans="1:3" ht="12.75">
      <c r="A139" s="147" t="s">
        <v>225</v>
      </c>
      <c r="B139" s="147">
        <v>29.4</v>
      </c>
      <c r="C139" s="147">
        <v>847</v>
      </c>
    </row>
    <row r="140" spans="1:3" ht="12.75">
      <c r="A140" s="147" t="s">
        <v>227</v>
      </c>
      <c r="B140" s="147">
        <v>29.5</v>
      </c>
      <c r="C140" s="147">
        <v>873</v>
      </c>
    </row>
    <row r="141" spans="1:3" ht="12.75">
      <c r="A141" s="147" t="s">
        <v>229</v>
      </c>
      <c r="B141" s="147">
        <v>29.8</v>
      </c>
      <c r="C141" s="147">
        <v>866</v>
      </c>
    </row>
    <row r="142" spans="1:3" ht="12.75">
      <c r="A142" s="147" t="s">
        <v>231</v>
      </c>
      <c r="B142" s="147">
        <v>30.1</v>
      </c>
      <c r="C142" s="147">
        <v>832</v>
      </c>
    </row>
    <row r="143" spans="1:3" ht="12.75">
      <c r="A143" s="147" t="s">
        <v>233</v>
      </c>
      <c r="B143" s="147">
        <v>30.2</v>
      </c>
      <c r="C143" s="147">
        <v>821</v>
      </c>
    </row>
    <row r="144" spans="1:3" ht="12.75">
      <c r="A144" s="147" t="s">
        <v>235</v>
      </c>
      <c r="B144" s="147">
        <v>30.4</v>
      </c>
      <c r="C144" s="147">
        <v>846</v>
      </c>
    </row>
    <row r="145" spans="1:3" ht="12.75">
      <c r="A145" s="147" t="s">
        <v>236</v>
      </c>
      <c r="B145" s="147">
        <v>30.5</v>
      </c>
      <c r="C145" s="147">
        <v>859</v>
      </c>
    </row>
    <row r="146" spans="1:3" ht="12.75">
      <c r="A146" s="147" t="s">
        <v>237</v>
      </c>
      <c r="B146" s="147">
        <v>30.7</v>
      </c>
      <c r="C146" s="147">
        <v>827</v>
      </c>
    </row>
    <row r="147" spans="1:3" ht="12.75">
      <c r="A147" s="147" t="s">
        <v>238</v>
      </c>
      <c r="B147" s="147">
        <v>31</v>
      </c>
      <c r="C147" s="147">
        <v>792</v>
      </c>
    </row>
    <row r="148" spans="1:3" ht="12.75">
      <c r="A148" s="147" t="s">
        <v>240</v>
      </c>
      <c r="B148" s="147">
        <v>31.3</v>
      </c>
      <c r="C148" s="147">
        <v>829</v>
      </c>
    </row>
    <row r="149" spans="1:3" ht="12.75">
      <c r="A149" s="147" t="s">
        <v>242</v>
      </c>
      <c r="B149" s="147">
        <v>31.5</v>
      </c>
      <c r="C149" s="147">
        <v>882</v>
      </c>
    </row>
    <row r="150" spans="1:3" ht="12.75">
      <c r="A150" s="147" t="s">
        <v>245</v>
      </c>
      <c r="B150" s="147">
        <v>31.8</v>
      </c>
      <c r="C150" s="147">
        <v>904</v>
      </c>
    </row>
    <row r="151" spans="1:3" ht="12.75">
      <c r="A151" s="147" t="s">
        <v>247</v>
      </c>
      <c r="B151" s="147">
        <v>31.9</v>
      </c>
      <c r="C151" s="147">
        <v>905</v>
      </c>
    </row>
    <row r="152" spans="1:3" ht="12.75">
      <c r="A152" s="147" t="s">
        <v>249</v>
      </c>
      <c r="B152" s="147">
        <v>32.1</v>
      </c>
      <c r="C152" s="147">
        <v>930</v>
      </c>
    </row>
    <row r="153" spans="1:3" ht="12.75">
      <c r="A153" s="147" t="s">
        <v>251</v>
      </c>
      <c r="B153" s="147">
        <v>32.3</v>
      </c>
      <c r="C153" s="147">
        <v>938</v>
      </c>
    </row>
    <row r="154" spans="1:3" ht="12.75">
      <c r="A154" s="147" t="s">
        <v>253</v>
      </c>
      <c r="B154" s="147">
        <v>32.4</v>
      </c>
      <c r="C154" s="147">
        <v>941</v>
      </c>
    </row>
    <row r="155" spans="1:3" ht="12.75">
      <c r="A155" s="147" t="s">
        <v>254</v>
      </c>
      <c r="B155" s="147">
        <v>32.6</v>
      </c>
      <c r="C155" s="147">
        <v>910</v>
      </c>
    </row>
    <row r="156" spans="1:3" ht="12.75">
      <c r="A156" s="147" t="s">
        <v>256</v>
      </c>
      <c r="B156" s="147">
        <v>33</v>
      </c>
      <c r="C156" s="147">
        <v>856</v>
      </c>
    </row>
    <row r="157" spans="1:3" ht="12.75">
      <c r="A157" s="147" t="s">
        <v>258</v>
      </c>
      <c r="B157" s="147">
        <v>33.3</v>
      </c>
      <c r="C157" s="147">
        <v>889</v>
      </c>
    </row>
    <row r="158" spans="1:3" ht="12.75">
      <c r="A158" s="147" t="s">
        <v>260</v>
      </c>
      <c r="B158" s="147">
        <v>33.6</v>
      </c>
      <c r="C158" s="147">
        <v>874</v>
      </c>
    </row>
    <row r="159" spans="1:3" ht="12.75">
      <c r="A159" s="147" t="s">
        <v>261</v>
      </c>
      <c r="B159" s="147">
        <v>33.9</v>
      </c>
      <c r="C159" s="147">
        <v>863</v>
      </c>
    </row>
    <row r="160" spans="1:3" ht="12.75">
      <c r="A160" s="147" t="s">
        <v>263</v>
      </c>
      <c r="B160" s="147">
        <v>34.1</v>
      </c>
      <c r="C160" s="147">
        <v>810</v>
      </c>
    </row>
    <row r="161" spans="1:3" ht="12.75">
      <c r="A161" s="147" t="s">
        <v>265</v>
      </c>
      <c r="B161" s="147">
        <v>34.3</v>
      </c>
      <c r="C161" s="147">
        <v>812</v>
      </c>
    </row>
    <row r="162" spans="1:3" ht="12.75">
      <c r="A162" s="147" t="s">
        <v>267</v>
      </c>
      <c r="B162" s="147">
        <v>34.4</v>
      </c>
      <c r="C162" s="147">
        <v>826</v>
      </c>
    </row>
    <row r="163" spans="1:3" ht="12.75">
      <c r="A163" s="147" t="s">
        <v>269</v>
      </c>
      <c r="B163" s="147">
        <v>34.5</v>
      </c>
      <c r="C163" s="147">
        <v>817</v>
      </c>
    </row>
    <row r="164" spans="1:3" ht="12.75">
      <c r="A164" s="147" t="s">
        <v>271</v>
      </c>
      <c r="B164" s="147">
        <v>34.7</v>
      </c>
      <c r="C164" s="147">
        <v>780</v>
      </c>
    </row>
    <row r="165" spans="1:3" ht="12.75">
      <c r="A165" s="147" t="s">
        <v>273</v>
      </c>
      <c r="B165" s="147">
        <v>35</v>
      </c>
      <c r="C165" s="147">
        <v>690</v>
      </c>
    </row>
    <row r="166" spans="1:3" ht="12.75">
      <c r="A166" s="147" t="s">
        <v>275</v>
      </c>
      <c r="B166" s="147">
        <v>35.2</v>
      </c>
      <c r="C166" s="147">
        <v>591</v>
      </c>
    </row>
    <row r="167" spans="1:3" ht="12.75">
      <c r="A167" s="147" t="s">
        <v>276</v>
      </c>
      <c r="B167" s="147">
        <v>35.5</v>
      </c>
      <c r="C167" s="147">
        <v>574</v>
      </c>
    </row>
    <row r="168" spans="1:3" ht="12.75">
      <c r="A168" s="147" t="s">
        <v>278</v>
      </c>
      <c r="B168" s="147">
        <v>35.6</v>
      </c>
      <c r="C168" s="147">
        <v>580</v>
      </c>
    </row>
    <row r="169" spans="1:3" ht="12.75">
      <c r="A169" s="147" t="s">
        <v>281</v>
      </c>
      <c r="B169" s="147">
        <v>35.9</v>
      </c>
      <c r="C169" s="147">
        <v>576</v>
      </c>
    </row>
    <row r="170" spans="1:3" ht="12.75">
      <c r="A170" s="147" t="s">
        <v>283</v>
      </c>
      <c r="B170" s="147">
        <v>36.1</v>
      </c>
      <c r="C170" s="147">
        <v>590</v>
      </c>
    </row>
    <row r="171" spans="1:3" ht="12.75">
      <c r="A171" s="147" t="s">
        <v>285</v>
      </c>
      <c r="B171" s="147">
        <v>36.4</v>
      </c>
      <c r="C171" s="147">
        <v>637</v>
      </c>
    </row>
    <row r="172" spans="1:3" ht="12.75">
      <c r="A172" s="147" t="s">
        <v>287</v>
      </c>
      <c r="B172" s="147">
        <v>36.5</v>
      </c>
      <c r="C172" s="147">
        <v>718</v>
      </c>
    </row>
    <row r="173" spans="1:3" ht="12.75">
      <c r="A173" s="147" t="s">
        <v>288</v>
      </c>
      <c r="B173" s="147">
        <v>36.7</v>
      </c>
      <c r="C173" s="147">
        <v>798</v>
      </c>
    </row>
    <row r="174" spans="1:3" ht="12.75">
      <c r="A174" s="147" t="s">
        <v>290</v>
      </c>
      <c r="B174" s="147">
        <v>37</v>
      </c>
      <c r="C174" s="147">
        <v>863</v>
      </c>
    </row>
    <row r="175" spans="1:3" ht="12.75">
      <c r="A175" s="147" t="s">
        <v>292</v>
      </c>
      <c r="B175" s="147">
        <v>37.1</v>
      </c>
      <c r="C175" s="147">
        <v>867</v>
      </c>
    </row>
    <row r="176" spans="1:3" ht="12.75">
      <c r="A176" s="147" t="s">
        <v>294</v>
      </c>
      <c r="B176" s="147">
        <v>37.3</v>
      </c>
      <c r="C176" s="147">
        <v>861</v>
      </c>
    </row>
    <row r="177" spans="1:3" ht="12.75">
      <c r="A177" s="147" t="s">
        <v>296</v>
      </c>
      <c r="B177" s="147">
        <v>37.5</v>
      </c>
      <c r="C177" s="147">
        <v>807</v>
      </c>
    </row>
    <row r="178" spans="1:3" ht="12.75">
      <c r="A178" s="147" t="s">
        <v>287</v>
      </c>
      <c r="B178" s="147">
        <v>37.7</v>
      </c>
      <c r="C178" s="147">
        <v>718</v>
      </c>
    </row>
    <row r="179" spans="1:3" ht="12.75">
      <c r="A179" s="147" t="s">
        <v>299</v>
      </c>
      <c r="B179" s="147">
        <v>37.9</v>
      </c>
      <c r="C179" s="147">
        <v>631</v>
      </c>
    </row>
    <row r="180" spans="1:3" ht="12.75">
      <c r="A180" s="147" t="s">
        <v>301</v>
      </c>
      <c r="B180" s="147">
        <v>38.1</v>
      </c>
      <c r="C180" s="147">
        <v>606</v>
      </c>
    </row>
    <row r="181" spans="1:3" ht="12.75">
      <c r="A181" s="147" t="s">
        <v>303</v>
      </c>
      <c r="B181" s="147">
        <v>38.2</v>
      </c>
      <c r="C181" s="147">
        <v>590</v>
      </c>
    </row>
    <row r="182" spans="1:3" ht="12.75">
      <c r="A182" s="147" t="s">
        <v>305</v>
      </c>
      <c r="B182" s="147">
        <v>38.4</v>
      </c>
      <c r="C182" s="147">
        <v>574</v>
      </c>
    </row>
    <row r="183" spans="1:3" ht="12.75">
      <c r="A183" s="147" t="s">
        <v>307</v>
      </c>
      <c r="B183" s="147">
        <v>38.7</v>
      </c>
      <c r="C183" s="147">
        <v>581</v>
      </c>
    </row>
    <row r="184" spans="1:3" ht="12.75">
      <c r="A184" s="147" t="s">
        <v>276</v>
      </c>
      <c r="B184" s="147">
        <v>38.8</v>
      </c>
      <c r="C184" s="147">
        <v>574</v>
      </c>
    </row>
    <row r="185" spans="1:3" ht="12.75">
      <c r="A185" s="147" t="s">
        <v>311</v>
      </c>
      <c r="B185" s="147">
        <v>38.9</v>
      </c>
      <c r="C185" s="147">
        <v>606</v>
      </c>
    </row>
    <row r="186" spans="1:3" ht="12.75">
      <c r="A186" s="147" t="s">
        <v>312</v>
      </c>
      <c r="B186" s="147">
        <v>39.1</v>
      </c>
      <c r="C186" s="147">
        <v>691</v>
      </c>
    </row>
    <row r="187" spans="1:3" ht="12.75">
      <c r="A187" s="147" t="s">
        <v>314</v>
      </c>
      <c r="B187" s="147">
        <v>39.3</v>
      </c>
      <c r="C187" s="147">
        <v>732</v>
      </c>
    </row>
    <row r="188" spans="1:3" ht="12.75">
      <c r="A188" s="147" t="s">
        <v>385</v>
      </c>
      <c r="B188" s="147">
        <v>39.4</v>
      </c>
      <c r="C188" s="147">
        <v>717</v>
      </c>
    </row>
    <row r="189" spans="1:3" ht="12.75">
      <c r="A189" s="147" t="s">
        <v>387</v>
      </c>
      <c r="B189" s="147">
        <v>39.6</v>
      </c>
      <c r="C189" s="147">
        <v>665</v>
      </c>
    </row>
    <row r="190" spans="1:3" ht="12.75">
      <c r="A190" s="147" t="s">
        <v>389</v>
      </c>
      <c r="B190" s="147">
        <v>39.8</v>
      </c>
      <c r="C190" s="147">
        <v>628</v>
      </c>
    </row>
    <row r="191" spans="1:3" ht="12.75">
      <c r="A191" s="147" t="s">
        <v>391</v>
      </c>
      <c r="B191" s="147">
        <v>40.1</v>
      </c>
      <c r="C191" s="147">
        <v>554</v>
      </c>
    </row>
    <row r="192" spans="1:3" ht="12.75">
      <c r="A192" s="147" t="s">
        <v>392</v>
      </c>
      <c r="B192" s="147">
        <v>40.3</v>
      </c>
      <c r="C192" s="147">
        <v>432</v>
      </c>
    </row>
    <row r="193" spans="1:3" ht="12.75">
      <c r="A193" s="147" t="s">
        <v>394</v>
      </c>
      <c r="B193" s="147">
        <v>40.5</v>
      </c>
      <c r="C193" s="147">
        <v>381</v>
      </c>
    </row>
    <row r="194" spans="1:3" ht="12.75">
      <c r="A194" s="147" t="s">
        <v>395</v>
      </c>
      <c r="B194" s="147">
        <v>40.8</v>
      </c>
      <c r="C194" s="147">
        <v>309</v>
      </c>
    </row>
    <row r="195" spans="1:3" ht="12.75">
      <c r="A195" s="147" t="s">
        <v>397</v>
      </c>
      <c r="B195" s="147">
        <v>41</v>
      </c>
      <c r="C195" s="147">
        <v>253</v>
      </c>
    </row>
    <row r="196" spans="1:3" ht="12.75">
      <c r="A196" s="147" t="s">
        <v>398</v>
      </c>
      <c r="B196" s="147">
        <v>41.1</v>
      </c>
      <c r="C196" s="147">
        <v>237</v>
      </c>
    </row>
    <row r="197" spans="1:3" ht="12.75">
      <c r="A197" s="147" t="s">
        <v>400</v>
      </c>
      <c r="B197" s="147">
        <v>41.2</v>
      </c>
      <c r="C197" s="147">
        <v>235</v>
      </c>
    </row>
    <row r="198" spans="1:3" ht="12.75">
      <c r="A198" s="147" t="s">
        <v>128</v>
      </c>
      <c r="B198" s="147">
        <v>41.2</v>
      </c>
      <c r="C198" s="147">
        <v>235</v>
      </c>
    </row>
    <row r="199" spans="1:3" ht="12.75">
      <c r="A199" s="147" t="s">
        <v>133</v>
      </c>
      <c r="B199" s="147">
        <v>41.475</v>
      </c>
      <c r="C199" s="147">
        <v>327</v>
      </c>
    </row>
    <row r="200" spans="1:3" ht="12.75">
      <c r="A200" s="147" t="s">
        <v>135</v>
      </c>
      <c r="B200" s="147">
        <v>41.661</v>
      </c>
      <c r="C200" s="147">
        <v>452</v>
      </c>
    </row>
    <row r="201" spans="1:3" ht="12.75">
      <c r="A201" s="147" t="s">
        <v>138</v>
      </c>
      <c r="B201" s="147">
        <v>41.845</v>
      </c>
      <c r="C201" s="147">
        <v>514</v>
      </c>
    </row>
    <row r="202" spans="1:3" ht="12.75">
      <c r="A202" s="147" t="s">
        <v>140</v>
      </c>
      <c r="B202" s="147">
        <v>42.049</v>
      </c>
      <c r="C202" s="147">
        <v>533</v>
      </c>
    </row>
    <row r="203" spans="1:3" ht="12.75">
      <c r="A203" s="147" t="s">
        <v>145</v>
      </c>
      <c r="B203" s="147">
        <v>42.21</v>
      </c>
      <c r="C203" s="147">
        <v>548</v>
      </c>
    </row>
    <row r="204" spans="1:3" ht="12.75">
      <c r="A204" s="147" t="s">
        <v>149</v>
      </c>
      <c r="B204" s="147">
        <v>42.28</v>
      </c>
      <c r="C204" s="147">
        <v>547</v>
      </c>
    </row>
    <row r="205" spans="1:3" ht="12.75">
      <c r="A205" s="147" t="s">
        <v>152</v>
      </c>
      <c r="B205" s="147">
        <v>42.49</v>
      </c>
      <c r="C205" s="147">
        <v>530</v>
      </c>
    </row>
    <row r="206" spans="1:3" ht="12.75">
      <c r="A206" s="147" t="s">
        <v>155</v>
      </c>
      <c r="B206" s="147">
        <v>42.69</v>
      </c>
      <c r="C206" s="147">
        <v>516</v>
      </c>
    </row>
    <row r="207" spans="1:3" ht="12.75">
      <c r="A207" s="147" t="s">
        <v>159</v>
      </c>
      <c r="B207" s="147">
        <v>42.87</v>
      </c>
      <c r="C207" s="147">
        <v>492</v>
      </c>
    </row>
    <row r="208" spans="1:3" ht="12.75">
      <c r="A208" s="147" t="s">
        <v>161</v>
      </c>
      <c r="B208" s="147">
        <v>43.03</v>
      </c>
      <c r="C208" s="147">
        <v>488</v>
      </c>
    </row>
    <row r="209" spans="1:3" ht="12.75">
      <c r="A209" s="147" t="s">
        <v>163</v>
      </c>
      <c r="B209" s="147">
        <v>43.23</v>
      </c>
      <c r="C209" s="147">
        <v>470</v>
      </c>
    </row>
    <row r="210" spans="1:3" ht="12.75">
      <c r="A210" s="147" t="s">
        <v>165</v>
      </c>
      <c r="B210" s="147">
        <v>43.38</v>
      </c>
      <c r="C210" s="147">
        <v>468</v>
      </c>
    </row>
    <row r="211" spans="1:3" ht="12.75">
      <c r="A211" s="147" t="s">
        <v>166</v>
      </c>
      <c r="B211" s="147">
        <v>43.52</v>
      </c>
      <c r="C211" s="147">
        <v>469</v>
      </c>
    </row>
    <row r="212" spans="1:3" ht="12.75">
      <c r="A212" s="147" t="s">
        <v>168</v>
      </c>
      <c r="B212" s="147">
        <v>43.64</v>
      </c>
      <c r="C212" s="147">
        <v>471</v>
      </c>
    </row>
    <row r="213" spans="1:3" ht="12.75">
      <c r="A213" s="147" t="s">
        <v>170</v>
      </c>
      <c r="B213" s="147">
        <v>43.92</v>
      </c>
      <c r="C213" s="147">
        <v>474</v>
      </c>
    </row>
    <row r="214" spans="1:3" ht="12.75">
      <c r="A214" s="147" t="s">
        <v>172</v>
      </c>
      <c r="B214" s="147">
        <v>44.15</v>
      </c>
      <c r="C214" s="147">
        <v>497</v>
      </c>
    </row>
    <row r="215" spans="1:3" ht="12.75">
      <c r="A215" s="147" t="s">
        <v>174</v>
      </c>
      <c r="B215" s="147">
        <v>44.41</v>
      </c>
      <c r="C215" s="147">
        <v>511</v>
      </c>
    </row>
    <row r="216" spans="1:3" ht="12.75">
      <c r="A216" s="147" t="s">
        <v>176</v>
      </c>
      <c r="B216" s="147">
        <v>44.58</v>
      </c>
      <c r="C216" s="147">
        <v>530</v>
      </c>
    </row>
    <row r="217" spans="1:3" ht="12.75">
      <c r="A217" s="147" t="s">
        <v>178</v>
      </c>
      <c r="B217" s="147">
        <v>44.83</v>
      </c>
      <c r="C217" s="147">
        <v>502</v>
      </c>
    </row>
    <row r="218" spans="1:3" ht="12.75">
      <c r="A218" s="147" t="s">
        <v>180</v>
      </c>
      <c r="B218" s="147">
        <v>45.09</v>
      </c>
      <c r="C218" s="147">
        <v>494</v>
      </c>
    </row>
    <row r="219" spans="1:3" ht="12.75">
      <c r="A219" s="147" t="s">
        <v>182</v>
      </c>
      <c r="B219" s="147">
        <v>45.26</v>
      </c>
      <c r="C219" s="147">
        <v>489</v>
      </c>
    </row>
    <row r="220" spans="1:3" ht="12.75">
      <c r="A220" s="147" t="s">
        <v>184</v>
      </c>
      <c r="B220" s="147">
        <v>45.51</v>
      </c>
      <c r="C220" s="147">
        <v>513</v>
      </c>
    </row>
    <row r="221" spans="1:3" ht="12.75">
      <c r="A221" s="147" t="s">
        <v>186</v>
      </c>
      <c r="B221" s="147">
        <v>45.74</v>
      </c>
      <c r="C221" s="147">
        <v>553</v>
      </c>
    </row>
    <row r="222" spans="1:3" ht="12.75">
      <c r="A222" s="147" t="s">
        <v>188</v>
      </c>
      <c r="B222" s="147">
        <v>45.95</v>
      </c>
      <c r="C222" s="147">
        <v>612</v>
      </c>
    </row>
    <row r="223" spans="1:3" ht="12.75">
      <c r="A223" s="147" t="s">
        <v>190</v>
      </c>
      <c r="B223" s="147">
        <v>46.18</v>
      </c>
      <c r="C223" s="147">
        <v>671</v>
      </c>
    </row>
    <row r="224" spans="1:3" ht="12.75">
      <c r="A224" s="147" t="s">
        <v>194</v>
      </c>
      <c r="B224" s="147">
        <v>46.23</v>
      </c>
      <c r="C224" s="147">
        <v>689</v>
      </c>
    </row>
    <row r="225" spans="1:3" ht="12.75">
      <c r="A225" s="147" t="s">
        <v>192</v>
      </c>
      <c r="B225" s="147">
        <v>46.29</v>
      </c>
      <c r="C225" s="147">
        <v>703</v>
      </c>
    </row>
    <row r="226" spans="1:3" ht="12.75">
      <c r="A226" s="147" t="s">
        <v>196</v>
      </c>
      <c r="B226" s="147">
        <v>46.63</v>
      </c>
      <c r="C226" s="147">
        <v>729</v>
      </c>
    </row>
    <row r="227" spans="1:3" ht="12.75">
      <c r="A227" s="147" t="s">
        <v>198</v>
      </c>
      <c r="B227" s="147">
        <v>46.89</v>
      </c>
      <c r="C227" s="147">
        <v>755</v>
      </c>
    </row>
    <row r="228" spans="1:3" ht="12.75">
      <c r="A228" s="147" t="s">
        <v>200</v>
      </c>
      <c r="B228" s="147">
        <v>46.99</v>
      </c>
      <c r="C228" s="147">
        <v>759</v>
      </c>
    </row>
    <row r="229" spans="1:3" ht="12.75">
      <c r="A229" s="147" t="s">
        <v>202</v>
      </c>
      <c r="B229" s="147">
        <v>47.21</v>
      </c>
      <c r="C229" s="147">
        <v>755</v>
      </c>
    </row>
    <row r="230" spans="1:3" ht="12.75">
      <c r="A230" s="147" t="s">
        <v>204</v>
      </c>
      <c r="B230" s="147">
        <v>47.5</v>
      </c>
      <c r="C230" s="147">
        <v>736</v>
      </c>
    </row>
    <row r="231" spans="1:3" ht="12.75">
      <c r="A231" s="147" t="s">
        <v>206</v>
      </c>
      <c r="B231" s="147">
        <v>47.78</v>
      </c>
      <c r="C231" s="147">
        <v>725</v>
      </c>
    </row>
    <row r="232" spans="1:3" ht="12.75">
      <c r="A232" s="147" t="s">
        <v>207</v>
      </c>
      <c r="B232" s="147">
        <v>48.02</v>
      </c>
      <c r="C232" s="147">
        <v>719</v>
      </c>
    </row>
    <row r="233" spans="1:3" ht="12.75">
      <c r="A233" s="147" t="s">
        <v>208</v>
      </c>
      <c r="B233" s="147">
        <v>48.25</v>
      </c>
      <c r="C233" s="147">
        <v>710</v>
      </c>
    </row>
    <row r="234" spans="1:3" ht="12.75">
      <c r="A234" s="147" t="s">
        <v>210</v>
      </c>
      <c r="B234" s="147">
        <v>48.39</v>
      </c>
      <c r="C234" s="147">
        <v>695</v>
      </c>
    </row>
    <row r="235" spans="1:3" ht="12.75">
      <c r="A235" s="147" t="s">
        <v>212</v>
      </c>
      <c r="B235" s="147">
        <v>48.52</v>
      </c>
      <c r="C235" s="147">
        <v>683</v>
      </c>
    </row>
    <row r="236" spans="1:3" ht="12.75">
      <c r="A236" s="147" t="s">
        <v>214</v>
      </c>
      <c r="B236" s="147">
        <v>48.67</v>
      </c>
      <c r="C236" s="147">
        <v>678</v>
      </c>
    </row>
    <row r="237" spans="1:3" ht="12.75">
      <c r="A237" s="147" t="s">
        <v>215</v>
      </c>
      <c r="B237" s="147">
        <v>48.81</v>
      </c>
      <c r="C237" s="147">
        <v>688</v>
      </c>
    </row>
    <row r="238" spans="1:3" ht="12.75">
      <c r="A238" s="147" t="s">
        <v>217</v>
      </c>
      <c r="B238" s="147">
        <v>48.94</v>
      </c>
      <c r="C238" s="147">
        <v>697</v>
      </c>
    </row>
    <row r="239" spans="1:3" ht="12.75">
      <c r="A239" s="147" t="s">
        <v>219</v>
      </c>
      <c r="B239" s="147">
        <v>49.06</v>
      </c>
      <c r="C239" s="147">
        <v>711</v>
      </c>
    </row>
    <row r="240" spans="1:3" ht="12.75">
      <c r="A240" s="147" t="s">
        <v>220</v>
      </c>
      <c r="B240" s="147">
        <v>49.25</v>
      </c>
      <c r="C240" s="147">
        <v>719</v>
      </c>
    </row>
    <row r="241" spans="1:3" ht="12.75">
      <c r="A241" s="147" t="s">
        <v>223</v>
      </c>
      <c r="B241" s="147">
        <v>49.31</v>
      </c>
      <c r="C241" s="147">
        <v>720</v>
      </c>
    </row>
    <row r="242" spans="1:3" ht="12.75">
      <c r="A242" s="147" t="s">
        <v>225</v>
      </c>
      <c r="B242" s="147">
        <v>49.42</v>
      </c>
      <c r="C242" s="147">
        <v>707</v>
      </c>
    </row>
    <row r="243" spans="1:3" ht="12.75">
      <c r="A243" s="147" t="s">
        <v>227</v>
      </c>
      <c r="B243" s="147">
        <v>49.57</v>
      </c>
      <c r="C243" s="147">
        <v>699</v>
      </c>
    </row>
    <row r="244" spans="1:3" ht="12.75">
      <c r="A244" s="147" t="s">
        <v>229</v>
      </c>
      <c r="B244" s="147">
        <v>49.7</v>
      </c>
      <c r="C244" s="147">
        <v>697</v>
      </c>
    </row>
    <row r="245" spans="1:3" ht="12.75">
      <c r="A245" s="147" t="s">
        <v>231</v>
      </c>
      <c r="B245" s="147">
        <v>49.87</v>
      </c>
      <c r="C245" s="147">
        <v>711</v>
      </c>
    </row>
    <row r="246" spans="1:3" ht="12.75">
      <c r="A246" s="147" t="s">
        <v>233</v>
      </c>
      <c r="B246" s="147">
        <v>49.95</v>
      </c>
      <c r="C246" s="147">
        <v>724</v>
      </c>
    </row>
    <row r="247" spans="1:3" ht="12.75">
      <c r="A247" s="147" t="s">
        <v>235</v>
      </c>
      <c r="B247" s="147">
        <v>50.05</v>
      </c>
      <c r="C247" s="147">
        <v>692</v>
      </c>
    </row>
    <row r="248" spans="1:3" ht="12.75">
      <c r="A248" s="147" t="s">
        <v>236</v>
      </c>
      <c r="B248" s="147">
        <v>50.16</v>
      </c>
      <c r="C248" s="147">
        <v>652</v>
      </c>
    </row>
    <row r="249" spans="1:3" ht="12.75">
      <c r="A249" s="147" t="s">
        <v>237</v>
      </c>
      <c r="B249" s="147">
        <v>50.41</v>
      </c>
      <c r="C249" s="147">
        <v>635</v>
      </c>
    </row>
    <row r="250" spans="1:3" ht="12.75">
      <c r="A250" s="147" t="s">
        <v>238</v>
      </c>
      <c r="B250" s="147">
        <v>50.6</v>
      </c>
      <c r="C250" s="147">
        <v>667</v>
      </c>
    </row>
    <row r="251" spans="1:3" ht="12.75">
      <c r="A251" s="147" t="s">
        <v>240</v>
      </c>
      <c r="B251" s="147">
        <v>50.71</v>
      </c>
      <c r="C251" s="147">
        <v>686</v>
      </c>
    </row>
    <row r="252" spans="1:3" ht="12.75">
      <c r="A252" s="147" t="s">
        <v>242</v>
      </c>
      <c r="B252" s="147">
        <v>50.79</v>
      </c>
      <c r="C252" s="147">
        <v>672</v>
      </c>
    </row>
    <row r="253" spans="1:3" ht="12.75">
      <c r="A253" s="147" t="s">
        <v>245</v>
      </c>
      <c r="B253" s="147">
        <v>50.88</v>
      </c>
      <c r="C253" s="147">
        <v>663</v>
      </c>
    </row>
    <row r="254" spans="1:3" ht="12.75">
      <c r="A254" s="147" t="s">
        <v>247</v>
      </c>
      <c r="B254" s="147">
        <v>51</v>
      </c>
      <c r="C254" s="147">
        <v>649</v>
      </c>
    </row>
    <row r="255" spans="1:3" ht="12.75">
      <c r="A255" s="147" t="s">
        <v>249</v>
      </c>
      <c r="B255" s="147">
        <v>51.2</v>
      </c>
      <c r="C255" s="147">
        <v>624</v>
      </c>
    </row>
    <row r="256" spans="1:3" ht="12.75">
      <c r="A256" s="147" t="s">
        <v>251</v>
      </c>
      <c r="B256" s="147">
        <v>51.4</v>
      </c>
      <c r="C256" s="147">
        <v>567</v>
      </c>
    </row>
    <row r="257" spans="1:3" ht="12.75">
      <c r="A257" s="147" t="s">
        <v>253</v>
      </c>
      <c r="B257" s="147">
        <v>51.6</v>
      </c>
      <c r="C257" s="147">
        <v>533</v>
      </c>
    </row>
    <row r="258" spans="1:3" ht="12.75">
      <c r="A258" s="147" t="s">
        <v>254</v>
      </c>
      <c r="B258" s="147">
        <v>51.6</v>
      </c>
      <c r="C258" s="147">
        <v>535</v>
      </c>
    </row>
    <row r="259" spans="1:3" ht="12.75">
      <c r="A259" s="147" t="s">
        <v>256</v>
      </c>
      <c r="B259" s="147">
        <v>51.7</v>
      </c>
      <c r="C259" s="147">
        <v>537</v>
      </c>
    </row>
    <row r="260" spans="1:3" ht="12.75">
      <c r="A260" s="147" t="s">
        <v>258</v>
      </c>
      <c r="B260" s="147">
        <v>51.7</v>
      </c>
      <c r="C260" s="147">
        <v>540</v>
      </c>
    </row>
    <row r="261" spans="1:3" ht="12.75">
      <c r="A261" s="147" t="s">
        <v>260</v>
      </c>
      <c r="B261" s="147">
        <v>51.8</v>
      </c>
      <c r="C261" s="147">
        <v>542</v>
      </c>
    </row>
    <row r="262" spans="1:3" ht="12.75">
      <c r="A262" s="147" t="s">
        <v>261</v>
      </c>
      <c r="B262" s="147">
        <v>51.9</v>
      </c>
      <c r="C262" s="147">
        <v>541</v>
      </c>
    </row>
    <row r="263" spans="1:3" ht="12.75">
      <c r="A263" s="147" t="s">
        <v>263</v>
      </c>
      <c r="B263" s="147">
        <v>52.1</v>
      </c>
      <c r="C263" s="147">
        <v>519</v>
      </c>
    </row>
    <row r="264" spans="1:3" ht="12.75">
      <c r="A264" s="147" t="s">
        <v>265</v>
      </c>
      <c r="B264" s="147">
        <v>52.4</v>
      </c>
      <c r="C264" s="147">
        <v>458</v>
      </c>
    </row>
    <row r="265" spans="1:3" ht="12.75">
      <c r="A265" s="147" t="s">
        <v>267</v>
      </c>
      <c r="B265" s="147">
        <v>52.6</v>
      </c>
      <c r="C265" s="147">
        <v>429</v>
      </c>
    </row>
    <row r="266" spans="1:3" ht="12.75">
      <c r="A266" s="147" t="s">
        <v>269</v>
      </c>
      <c r="B266" s="147">
        <v>52.7</v>
      </c>
      <c r="C266" s="147">
        <v>454</v>
      </c>
    </row>
    <row r="267" spans="1:3" ht="12.75">
      <c r="A267" s="147" t="s">
        <v>271</v>
      </c>
      <c r="B267" s="147">
        <v>52.9</v>
      </c>
      <c r="C267" s="147">
        <v>508</v>
      </c>
    </row>
    <row r="268" spans="1:3" ht="12.75">
      <c r="A268" s="147" t="s">
        <v>273</v>
      </c>
      <c r="B268" s="147">
        <v>53</v>
      </c>
      <c r="C268" s="147">
        <v>499</v>
      </c>
    </row>
    <row r="269" spans="1:3" ht="12.75">
      <c r="A269" s="147" t="s">
        <v>275</v>
      </c>
      <c r="B269" s="147">
        <v>53.2</v>
      </c>
      <c r="C269" s="147">
        <v>517</v>
      </c>
    </row>
    <row r="270" spans="1:3" ht="12.75">
      <c r="A270" s="147" t="s">
        <v>276</v>
      </c>
      <c r="B270" s="147">
        <v>53.4</v>
      </c>
      <c r="C270" s="147">
        <v>584</v>
      </c>
    </row>
    <row r="271" spans="1:3" ht="12.75">
      <c r="A271" s="147" t="s">
        <v>278</v>
      </c>
      <c r="B271" s="147">
        <v>53.6</v>
      </c>
      <c r="C271" s="147">
        <v>602</v>
      </c>
    </row>
    <row r="272" spans="1:3" ht="12.75">
      <c r="A272" s="147" t="s">
        <v>281</v>
      </c>
      <c r="B272" s="147">
        <v>53.8</v>
      </c>
      <c r="C272" s="147">
        <v>637</v>
      </c>
    </row>
    <row r="273" spans="1:3" ht="12.75">
      <c r="A273" s="147" t="s">
        <v>283</v>
      </c>
      <c r="B273" s="147">
        <v>53.9</v>
      </c>
      <c r="C273" s="147">
        <v>633</v>
      </c>
    </row>
    <row r="274" spans="1:3" ht="12.75">
      <c r="A274" s="147" t="s">
        <v>285</v>
      </c>
      <c r="B274" s="147">
        <v>54.1</v>
      </c>
      <c r="C274" s="147">
        <v>621</v>
      </c>
    </row>
    <row r="275" spans="1:3" ht="12.75">
      <c r="A275" s="147" t="s">
        <v>287</v>
      </c>
      <c r="B275" s="147">
        <v>54.2</v>
      </c>
      <c r="C275" s="147">
        <v>613</v>
      </c>
    </row>
    <row r="276" spans="1:3" ht="12.75">
      <c r="A276" s="147" t="s">
        <v>288</v>
      </c>
      <c r="B276" s="147">
        <v>54.4</v>
      </c>
      <c r="C276" s="147">
        <v>640</v>
      </c>
    </row>
    <row r="277" spans="1:3" ht="12.75">
      <c r="A277" s="147" t="s">
        <v>290</v>
      </c>
      <c r="B277" s="147">
        <v>54.6</v>
      </c>
      <c r="C277" s="147">
        <v>635</v>
      </c>
    </row>
    <row r="278" spans="1:3" ht="12.75">
      <c r="A278" s="147" t="s">
        <v>292</v>
      </c>
      <c r="B278" s="147">
        <v>54.7</v>
      </c>
      <c r="C278" s="147">
        <v>679</v>
      </c>
    </row>
    <row r="279" spans="1:3" ht="12.75">
      <c r="A279" s="147" t="s">
        <v>294</v>
      </c>
      <c r="B279" s="147">
        <v>54.9</v>
      </c>
      <c r="C279" s="147">
        <v>761</v>
      </c>
    </row>
    <row r="280" spans="1:3" ht="12.75">
      <c r="A280" s="147" t="s">
        <v>296</v>
      </c>
      <c r="B280" s="147">
        <v>54.9</v>
      </c>
      <c r="C280" s="147">
        <v>783</v>
      </c>
    </row>
    <row r="281" spans="1:3" ht="12.75">
      <c r="A281" s="147" t="s">
        <v>298</v>
      </c>
      <c r="B281" s="147">
        <v>55.1</v>
      </c>
      <c r="C281" s="147">
        <v>852</v>
      </c>
    </row>
    <row r="282" spans="1:3" ht="12.75">
      <c r="A282" s="147" t="s">
        <v>299</v>
      </c>
      <c r="B282" s="147">
        <v>55.2</v>
      </c>
      <c r="C282" s="147">
        <v>856</v>
      </c>
    </row>
    <row r="283" spans="1:3" ht="12.75">
      <c r="A283" s="147" t="s">
        <v>301</v>
      </c>
      <c r="B283" s="147">
        <v>55.4</v>
      </c>
      <c r="C283" s="147">
        <v>887</v>
      </c>
    </row>
    <row r="284" spans="1:3" ht="12.75">
      <c r="A284" s="147" t="s">
        <v>299</v>
      </c>
      <c r="B284" s="147">
        <v>55.6</v>
      </c>
      <c r="C284" s="147">
        <v>856</v>
      </c>
    </row>
    <row r="285" spans="1:3" ht="12.75">
      <c r="A285" s="147" t="s">
        <v>305</v>
      </c>
      <c r="B285" s="147">
        <v>55.7</v>
      </c>
      <c r="C285" s="147">
        <v>833</v>
      </c>
    </row>
    <row r="286" spans="1:3" ht="12.75">
      <c r="A286" s="147" t="s">
        <v>307</v>
      </c>
      <c r="B286" s="147">
        <v>55.9</v>
      </c>
      <c r="C286" s="147">
        <v>820</v>
      </c>
    </row>
    <row r="287" spans="1:3" ht="12.75">
      <c r="A287" s="147" t="s">
        <v>309</v>
      </c>
      <c r="B287" s="147">
        <v>56.1</v>
      </c>
      <c r="C287" s="147">
        <v>807</v>
      </c>
    </row>
    <row r="288" spans="1:3" ht="12.75">
      <c r="A288" s="147" t="s">
        <v>311</v>
      </c>
      <c r="B288" s="147">
        <v>56.3</v>
      </c>
      <c r="C288" s="147">
        <v>777</v>
      </c>
    </row>
    <row r="289" spans="1:3" ht="12.75">
      <c r="A289" s="147" t="s">
        <v>312</v>
      </c>
      <c r="B289" s="147">
        <v>56.4</v>
      </c>
      <c r="C289" s="147">
        <v>793</v>
      </c>
    </row>
    <row r="290" spans="1:3" ht="12.75">
      <c r="A290" s="147" t="s">
        <v>314</v>
      </c>
      <c r="B290" s="147">
        <v>56.5</v>
      </c>
      <c r="C290" s="147">
        <v>831</v>
      </c>
    </row>
    <row r="291" spans="1:3" ht="12.75">
      <c r="A291" s="147" t="s">
        <v>385</v>
      </c>
      <c r="B291" s="147">
        <v>56.7</v>
      </c>
      <c r="C291" s="147">
        <v>860</v>
      </c>
    </row>
    <row r="292" spans="1:3" ht="12.75">
      <c r="A292" s="147" t="s">
        <v>387</v>
      </c>
      <c r="B292" s="147">
        <v>56.8</v>
      </c>
      <c r="C292" s="147">
        <v>880</v>
      </c>
    </row>
    <row r="293" spans="1:3" ht="12.75">
      <c r="A293" s="147" t="s">
        <v>389</v>
      </c>
      <c r="B293" s="147">
        <v>56.9</v>
      </c>
      <c r="C293" s="147">
        <v>860</v>
      </c>
    </row>
    <row r="294" spans="1:3" ht="12.75">
      <c r="A294" s="147" t="s">
        <v>391</v>
      </c>
      <c r="B294" s="147">
        <v>57</v>
      </c>
      <c r="C294" s="147">
        <v>854</v>
      </c>
    </row>
    <row r="295" spans="1:3" ht="12.75">
      <c r="A295" s="147" t="s">
        <v>392</v>
      </c>
      <c r="B295" s="147">
        <v>57.1</v>
      </c>
      <c r="C295" s="147">
        <v>843</v>
      </c>
    </row>
    <row r="296" spans="1:3" ht="12.75">
      <c r="A296" s="147" t="s">
        <v>394</v>
      </c>
      <c r="B296" s="147">
        <v>57.2</v>
      </c>
      <c r="C296" s="147">
        <v>811</v>
      </c>
    </row>
    <row r="297" spans="1:3" ht="12.75">
      <c r="A297" s="147" t="s">
        <v>395</v>
      </c>
      <c r="B297" s="147">
        <v>57.4</v>
      </c>
      <c r="C297" s="147">
        <v>775</v>
      </c>
    </row>
    <row r="298" spans="1:3" ht="12.75">
      <c r="A298" s="147" t="s">
        <v>397</v>
      </c>
      <c r="B298" s="147">
        <v>57.5</v>
      </c>
      <c r="C298" s="147">
        <v>753</v>
      </c>
    </row>
    <row r="299" spans="1:3" ht="12.75">
      <c r="A299" s="147" t="s">
        <v>398</v>
      </c>
      <c r="B299" s="147">
        <v>57.7</v>
      </c>
      <c r="C299" s="147">
        <v>771</v>
      </c>
    </row>
    <row r="300" spans="1:3" ht="12.75">
      <c r="A300" s="147" t="s">
        <v>400</v>
      </c>
      <c r="B300" s="147">
        <v>57.9</v>
      </c>
      <c r="C300" s="147">
        <v>800</v>
      </c>
    </row>
    <row r="301" spans="1:3" ht="12.75">
      <c r="A301" s="147" t="s">
        <v>466</v>
      </c>
      <c r="B301" s="147">
        <v>58</v>
      </c>
      <c r="C301" s="147">
        <v>817</v>
      </c>
    </row>
    <row r="302" spans="1:3" ht="12.75">
      <c r="A302" s="147" t="s">
        <v>467</v>
      </c>
      <c r="B302" s="147">
        <v>58.1</v>
      </c>
      <c r="C302" s="147">
        <v>853</v>
      </c>
    </row>
    <row r="303" spans="1:3" ht="12.75">
      <c r="A303" s="147" t="s">
        <v>469</v>
      </c>
      <c r="B303" s="147">
        <v>58.3</v>
      </c>
      <c r="C303" s="147">
        <v>890</v>
      </c>
    </row>
    <row r="304" spans="1:3" ht="12.75">
      <c r="A304" s="147" t="s">
        <v>471</v>
      </c>
      <c r="B304" s="147">
        <v>58.5</v>
      </c>
      <c r="C304" s="147">
        <v>899</v>
      </c>
    </row>
    <row r="305" spans="1:3" ht="12.75">
      <c r="A305" s="147" t="s">
        <v>473</v>
      </c>
      <c r="B305" s="147">
        <v>58.6</v>
      </c>
      <c r="C305" s="147">
        <v>894</v>
      </c>
    </row>
    <row r="306" spans="1:3" ht="12.75">
      <c r="A306" s="147" t="s">
        <v>475</v>
      </c>
      <c r="B306" s="147">
        <v>58.8</v>
      </c>
      <c r="C306" s="147">
        <v>873</v>
      </c>
    </row>
    <row r="307" spans="1:3" ht="12.75">
      <c r="A307" s="147" t="s">
        <v>476</v>
      </c>
      <c r="B307" s="147">
        <v>58.9</v>
      </c>
      <c r="C307" s="147">
        <v>857</v>
      </c>
    </row>
    <row r="308" spans="1:3" ht="12.75">
      <c r="A308" s="147" t="s">
        <v>478</v>
      </c>
      <c r="B308" s="147">
        <v>59</v>
      </c>
      <c r="C308" s="147">
        <v>858</v>
      </c>
    </row>
    <row r="309" spans="1:3" ht="12.75">
      <c r="A309" s="147" t="s">
        <v>479</v>
      </c>
      <c r="B309" s="147">
        <v>59.1</v>
      </c>
      <c r="C309" s="147">
        <v>881</v>
      </c>
    </row>
    <row r="310" spans="1:3" ht="12.75">
      <c r="A310" s="147" t="s">
        <v>480</v>
      </c>
      <c r="B310" s="147">
        <v>59.2</v>
      </c>
      <c r="C310" s="147">
        <v>895</v>
      </c>
    </row>
    <row r="311" spans="1:3" ht="12.75">
      <c r="A311" s="147" t="s">
        <v>481</v>
      </c>
      <c r="B311" s="147">
        <v>59.3</v>
      </c>
      <c r="C311" s="147">
        <v>902</v>
      </c>
    </row>
    <row r="312" spans="1:3" ht="12.75">
      <c r="A312" s="147" t="s">
        <v>482</v>
      </c>
      <c r="B312" s="147">
        <v>59.4</v>
      </c>
      <c r="C312" s="147">
        <v>913</v>
      </c>
    </row>
    <row r="313" spans="1:3" ht="12.75">
      <c r="A313" s="147" t="s">
        <v>483</v>
      </c>
      <c r="B313" s="147">
        <v>59.5</v>
      </c>
      <c r="C313" s="147">
        <v>915</v>
      </c>
    </row>
    <row r="314" spans="1:3" ht="12.75">
      <c r="A314" s="147" t="s">
        <v>486</v>
      </c>
      <c r="B314" s="147">
        <v>59.7</v>
      </c>
      <c r="C314" s="147">
        <v>913</v>
      </c>
    </row>
    <row r="315" spans="1:3" ht="12.75">
      <c r="A315" s="147" t="s">
        <v>488</v>
      </c>
      <c r="B315" s="147">
        <v>59.8</v>
      </c>
      <c r="C315" s="147">
        <v>912</v>
      </c>
    </row>
    <row r="316" spans="1:3" ht="12.75">
      <c r="A316" s="147" t="s">
        <v>490</v>
      </c>
      <c r="B316" s="147">
        <v>59.9</v>
      </c>
      <c r="C316" s="147">
        <v>899</v>
      </c>
    </row>
    <row r="317" spans="1:3" ht="12.75">
      <c r="A317" s="147" t="s">
        <v>491</v>
      </c>
      <c r="B317" s="147">
        <v>60</v>
      </c>
      <c r="C317" s="147">
        <v>884</v>
      </c>
    </row>
    <row r="318" spans="1:3" ht="12.75">
      <c r="A318" s="147" t="s">
        <v>492</v>
      </c>
      <c r="B318" s="147">
        <v>60.1</v>
      </c>
      <c r="C318" s="147">
        <v>896</v>
      </c>
    </row>
    <row r="319" spans="1:3" ht="12.75">
      <c r="A319" s="147" t="s">
        <v>493</v>
      </c>
      <c r="B319" s="147">
        <v>60.2</v>
      </c>
      <c r="C319" s="147">
        <v>921</v>
      </c>
    </row>
    <row r="320" spans="1:3" ht="12.75">
      <c r="A320" s="147" t="s">
        <v>495</v>
      </c>
      <c r="B320" s="147">
        <v>60.3</v>
      </c>
      <c r="C320" s="147">
        <v>926</v>
      </c>
    </row>
    <row r="321" spans="1:3" ht="12.75">
      <c r="A321" s="147" t="s">
        <v>497</v>
      </c>
      <c r="B321" s="147">
        <v>60.3</v>
      </c>
      <c r="C321" s="147">
        <v>918</v>
      </c>
    </row>
    <row r="322" spans="1:3" ht="12.75">
      <c r="A322" s="147" t="s">
        <v>499</v>
      </c>
      <c r="B322" s="147">
        <v>60.4</v>
      </c>
      <c r="C322" s="147">
        <v>893</v>
      </c>
    </row>
    <row r="323" spans="1:3" ht="12.75">
      <c r="A323" s="147" t="s">
        <v>500</v>
      </c>
      <c r="B323" s="147">
        <v>60.5</v>
      </c>
      <c r="C323" s="147">
        <v>879</v>
      </c>
    </row>
    <row r="324" spans="1:3" ht="12.75">
      <c r="A324" s="147" t="s">
        <v>501</v>
      </c>
      <c r="B324" s="147">
        <v>60.6</v>
      </c>
      <c r="C324" s="147">
        <v>909</v>
      </c>
    </row>
    <row r="325" spans="1:3" ht="12.75">
      <c r="A325" s="147" t="s">
        <v>502</v>
      </c>
      <c r="B325" s="147">
        <v>60.6</v>
      </c>
      <c r="C325" s="147">
        <v>933</v>
      </c>
    </row>
    <row r="326" spans="1:3" ht="12.75">
      <c r="A326" s="147" t="s">
        <v>503</v>
      </c>
      <c r="B326" s="147">
        <v>60.7</v>
      </c>
      <c r="C326" s="147">
        <v>952</v>
      </c>
    </row>
    <row r="327" spans="1:3" ht="12.75">
      <c r="A327" s="147" t="s">
        <v>505</v>
      </c>
      <c r="B327" s="147">
        <v>60.8</v>
      </c>
      <c r="C327" s="147">
        <v>970</v>
      </c>
    </row>
    <row r="328" spans="1:3" ht="12.75">
      <c r="A328" s="147" t="s">
        <v>508</v>
      </c>
      <c r="B328" s="147">
        <v>60.9</v>
      </c>
      <c r="C328" s="147">
        <v>961</v>
      </c>
    </row>
    <row r="329" spans="1:3" ht="12.75">
      <c r="A329" s="147" t="s">
        <v>509</v>
      </c>
      <c r="B329" s="147">
        <v>61</v>
      </c>
      <c r="C329" s="147">
        <v>950</v>
      </c>
    </row>
    <row r="330" spans="1:3" ht="12.75">
      <c r="A330" s="147" t="s">
        <v>510</v>
      </c>
      <c r="B330" s="147">
        <v>61</v>
      </c>
      <c r="C330" s="147">
        <v>944</v>
      </c>
    </row>
    <row r="331" spans="1:3" ht="12.75">
      <c r="A331" s="147" t="s">
        <v>511</v>
      </c>
      <c r="B331" s="147">
        <v>61.1</v>
      </c>
      <c r="C331" s="147">
        <v>922</v>
      </c>
    </row>
    <row r="332" spans="1:3" ht="12.75">
      <c r="A332" s="147" t="s">
        <v>512</v>
      </c>
      <c r="B332" s="147">
        <v>61.2</v>
      </c>
      <c r="C332" s="147">
        <v>889</v>
      </c>
    </row>
    <row r="333" spans="1:3" ht="12.75">
      <c r="A333" s="147" t="s">
        <v>513</v>
      </c>
      <c r="B333" s="147">
        <v>61.4</v>
      </c>
      <c r="C333" s="147">
        <v>856</v>
      </c>
    </row>
    <row r="334" spans="1:3" ht="12.75">
      <c r="A334" s="147" t="s">
        <v>514</v>
      </c>
      <c r="B334" s="147">
        <v>61.6</v>
      </c>
      <c r="C334" s="147">
        <v>795</v>
      </c>
    </row>
    <row r="335" spans="1:3" ht="12.75">
      <c r="A335" s="147" t="s">
        <v>515</v>
      </c>
      <c r="B335" s="147">
        <v>61.6</v>
      </c>
      <c r="C335" s="147">
        <v>816</v>
      </c>
    </row>
    <row r="336" spans="1:3" ht="12.75">
      <c r="A336" s="147" t="s">
        <v>517</v>
      </c>
      <c r="B336" s="147">
        <v>61.8</v>
      </c>
      <c r="C336" s="147">
        <v>833</v>
      </c>
    </row>
    <row r="337" spans="1:3" ht="12.75">
      <c r="A337" s="147" t="s">
        <v>519</v>
      </c>
      <c r="B337" s="147">
        <v>61.9</v>
      </c>
      <c r="C337" s="147">
        <v>843</v>
      </c>
    </row>
    <row r="338" spans="1:3" ht="12.75">
      <c r="A338" s="147" t="s">
        <v>520</v>
      </c>
      <c r="B338" s="147">
        <v>62</v>
      </c>
      <c r="C338" s="147">
        <v>891</v>
      </c>
    </row>
    <row r="339" spans="1:3" ht="12.75">
      <c r="A339" s="147" t="s">
        <v>521</v>
      </c>
      <c r="B339" s="147">
        <v>62.1</v>
      </c>
      <c r="C339" s="147">
        <v>911</v>
      </c>
    </row>
    <row r="340" spans="1:3" ht="12.75">
      <c r="A340" s="147" t="s">
        <v>522</v>
      </c>
      <c r="B340" s="147">
        <v>62.3</v>
      </c>
      <c r="C340" s="147">
        <v>955</v>
      </c>
    </row>
    <row r="341" spans="1:3" ht="12.75">
      <c r="A341" s="147" t="s">
        <v>524</v>
      </c>
      <c r="B341" s="147">
        <v>62.5</v>
      </c>
      <c r="C341" s="147">
        <v>897</v>
      </c>
    </row>
    <row r="342" spans="1:3" ht="12.75">
      <c r="A342" s="147" t="s">
        <v>525</v>
      </c>
      <c r="B342" s="147">
        <v>62.6</v>
      </c>
      <c r="C342" s="147">
        <v>843</v>
      </c>
    </row>
    <row r="343" spans="1:3" ht="12.75">
      <c r="A343" s="147" t="s">
        <v>526</v>
      </c>
      <c r="B343" s="147">
        <v>62.8</v>
      </c>
      <c r="C343" s="147">
        <v>721</v>
      </c>
    </row>
    <row r="344" spans="1:3" ht="12.75">
      <c r="A344" s="147" t="s">
        <v>528</v>
      </c>
      <c r="B344" s="147">
        <v>63</v>
      </c>
      <c r="C344" s="147">
        <v>665</v>
      </c>
    </row>
    <row r="345" spans="1:3" ht="12.75">
      <c r="A345" s="147" t="s">
        <v>529</v>
      </c>
      <c r="B345" s="147">
        <v>63</v>
      </c>
      <c r="C345" s="147">
        <v>651</v>
      </c>
    </row>
    <row r="346" spans="1:3" ht="12.75">
      <c r="A346" s="147" t="s">
        <v>530</v>
      </c>
      <c r="B346" s="147">
        <v>63.3</v>
      </c>
      <c r="C346" s="147">
        <v>580</v>
      </c>
    </row>
    <row r="347" spans="1:3" ht="12.75">
      <c r="A347" s="147" t="s">
        <v>531</v>
      </c>
      <c r="B347" s="147">
        <v>63.6</v>
      </c>
      <c r="C347" s="147">
        <v>536</v>
      </c>
    </row>
    <row r="348" spans="1:3" ht="12.75">
      <c r="A348" s="147" t="s">
        <v>532</v>
      </c>
      <c r="B348" s="147">
        <v>63.8</v>
      </c>
      <c r="C348" s="147">
        <v>458</v>
      </c>
    </row>
    <row r="349" spans="1:3" ht="12.75">
      <c r="A349" s="147" t="s">
        <v>533</v>
      </c>
      <c r="B349" s="147">
        <v>64.1</v>
      </c>
      <c r="C349" s="147">
        <v>260</v>
      </c>
    </row>
    <row r="350" spans="1:3" ht="12.75">
      <c r="A350" s="147" t="s">
        <v>535</v>
      </c>
      <c r="B350" s="147">
        <v>64.3</v>
      </c>
      <c r="C350" s="147">
        <v>168</v>
      </c>
    </row>
    <row r="351" spans="1:3" ht="12.75">
      <c r="A351" s="147" t="s">
        <v>536</v>
      </c>
      <c r="B351" s="147">
        <v>64.6</v>
      </c>
      <c r="C351" s="147">
        <v>115</v>
      </c>
    </row>
    <row r="352" spans="1:3" ht="12.75">
      <c r="A352" s="147" t="s">
        <v>538</v>
      </c>
      <c r="B352" s="147">
        <v>64.8</v>
      </c>
      <c r="C352" s="147">
        <v>80</v>
      </c>
    </row>
    <row r="353" spans="1:3" ht="12.75">
      <c r="A353" s="147" t="s">
        <v>540</v>
      </c>
      <c r="B353" s="147">
        <v>65</v>
      </c>
      <c r="C353" s="147">
        <v>70</v>
      </c>
    </row>
    <row r="354" spans="1:3" ht="12.75">
      <c r="A354" s="147" t="s">
        <v>541</v>
      </c>
      <c r="B354" s="147">
        <v>65.2</v>
      </c>
      <c r="C354" s="147">
        <v>67</v>
      </c>
    </row>
    <row r="355" spans="1:3" ht="12.75">
      <c r="A355" s="147" t="s">
        <v>542</v>
      </c>
      <c r="B355" s="147">
        <v>65.3</v>
      </c>
      <c r="C355" s="147">
        <v>75</v>
      </c>
    </row>
    <row r="356" spans="1:3" ht="12.75">
      <c r="A356" s="147" t="s">
        <v>128</v>
      </c>
      <c r="B356" s="147">
        <v>65.3</v>
      </c>
      <c r="C356" s="147">
        <v>80</v>
      </c>
    </row>
    <row r="357" spans="1:3" ht="12.75">
      <c r="A357" s="147" t="s">
        <v>133</v>
      </c>
      <c r="B357" s="147">
        <v>65.621</v>
      </c>
      <c r="C357" s="147">
        <v>244</v>
      </c>
    </row>
    <row r="358" spans="1:3" ht="12.75">
      <c r="A358" s="147" t="s">
        <v>135</v>
      </c>
      <c r="B358" s="147">
        <v>65.834</v>
      </c>
      <c r="C358" s="147">
        <v>379</v>
      </c>
    </row>
    <row r="359" spans="1:3" ht="12.75">
      <c r="A359" s="147" t="s">
        <v>138</v>
      </c>
      <c r="B359" s="147">
        <v>65.996</v>
      </c>
      <c r="C359" s="147">
        <v>461</v>
      </c>
    </row>
    <row r="360" spans="1:3" ht="12.75">
      <c r="A360" s="147" t="s">
        <v>140</v>
      </c>
      <c r="B360" s="147">
        <v>66.195</v>
      </c>
      <c r="C360" s="147">
        <v>574</v>
      </c>
    </row>
    <row r="361" spans="1:3" ht="12.75">
      <c r="A361" s="147" t="s">
        <v>145</v>
      </c>
      <c r="B361" s="147">
        <v>66.34</v>
      </c>
      <c r="C361" s="147">
        <v>598</v>
      </c>
    </row>
    <row r="362" spans="1:3" ht="12.75">
      <c r="A362" s="147" t="s">
        <v>149</v>
      </c>
      <c r="B362" s="147">
        <v>66.56</v>
      </c>
      <c r="C362" s="147">
        <v>612</v>
      </c>
    </row>
    <row r="363" spans="1:3" ht="12.75">
      <c r="A363" s="147" t="s">
        <v>152</v>
      </c>
      <c r="B363" s="147">
        <v>66.71</v>
      </c>
      <c r="C363" s="147">
        <v>585</v>
      </c>
    </row>
    <row r="364" spans="1:3" ht="12.75">
      <c r="A364" s="147" t="s">
        <v>155</v>
      </c>
      <c r="B364" s="147">
        <v>66.87</v>
      </c>
      <c r="C364" s="147">
        <v>553</v>
      </c>
    </row>
    <row r="365" spans="1:3" ht="12.75">
      <c r="A365" s="147" t="s">
        <v>159</v>
      </c>
      <c r="B365" s="147">
        <v>67.06</v>
      </c>
      <c r="C365" s="147">
        <v>494</v>
      </c>
    </row>
    <row r="366" spans="1:3" ht="12.75">
      <c r="A366" s="147" t="s">
        <v>161</v>
      </c>
      <c r="B366" s="147">
        <v>67.28</v>
      </c>
      <c r="C366" s="147">
        <v>458</v>
      </c>
    </row>
    <row r="367" spans="1:3" ht="12.75">
      <c r="A367" s="147" t="s">
        <v>163</v>
      </c>
      <c r="B367" s="147">
        <v>67.43</v>
      </c>
      <c r="C367" s="147">
        <v>469</v>
      </c>
    </row>
    <row r="368" spans="1:3" ht="12.75">
      <c r="A368" s="147" t="s">
        <v>165</v>
      </c>
      <c r="B368" s="147">
        <v>67.65</v>
      </c>
      <c r="C368" s="147">
        <v>484</v>
      </c>
    </row>
    <row r="369" spans="1:3" ht="12.75">
      <c r="A369" s="147" t="s">
        <v>166</v>
      </c>
      <c r="B369" s="147">
        <v>67.78</v>
      </c>
      <c r="C369" s="147">
        <v>501</v>
      </c>
    </row>
    <row r="370" spans="1:3" ht="12.75">
      <c r="A370" s="147" t="s">
        <v>168</v>
      </c>
      <c r="B370" s="147">
        <v>68</v>
      </c>
      <c r="C370" s="147">
        <v>575</v>
      </c>
    </row>
    <row r="371" spans="1:3" ht="12.75">
      <c r="A371" s="147" t="s">
        <v>170</v>
      </c>
      <c r="B371" s="147">
        <v>68.15</v>
      </c>
      <c r="C371" s="147">
        <v>635</v>
      </c>
    </row>
    <row r="372" spans="1:3" ht="12.75">
      <c r="A372" s="147" t="s">
        <v>172</v>
      </c>
      <c r="B372" s="147">
        <v>68.42</v>
      </c>
      <c r="C372" s="147">
        <v>707</v>
      </c>
    </row>
    <row r="373" spans="1:3" ht="12.75">
      <c r="A373" s="147" t="s">
        <v>174</v>
      </c>
      <c r="B373" s="147">
        <v>68.63</v>
      </c>
      <c r="C373" s="147">
        <v>779</v>
      </c>
    </row>
    <row r="374" spans="1:3" ht="12.75">
      <c r="A374" s="147" t="s">
        <v>176</v>
      </c>
      <c r="B374" s="147">
        <v>68.85</v>
      </c>
      <c r="C374" s="147">
        <v>782</v>
      </c>
    </row>
    <row r="375" spans="1:3" ht="12.75">
      <c r="A375" s="147" t="s">
        <v>178</v>
      </c>
      <c r="B375" s="147">
        <v>69.08</v>
      </c>
      <c r="C375" s="147">
        <v>815</v>
      </c>
    </row>
    <row r="376" spans="1:3" ht="12.75">
      <c r="A376" s="147" t="s">
        <v>180</v>
      </c>
      <c r="B376" s="147">
        <v>69.27</v>
      </c>
      <c r="C376" s="147">
        <v>797</v>
      </c>
    </row>
    <row r="377" spans="1:3" ht="12.75">
      <c r="A377" s="147" t="s">
        <v>182</v>
      </c>
      <c r="B377" s="147">
        <v>69.41</v>
      </c>
      <c r="C377" s="147">
        <v>791</v>
      </c>
    </row>
    <row r="378" spans="1:3" ht="12.75">
      <c r="A378" s="147" t="s">
        <v>184</v>
      </c>
      <c r="B378" s="147">
        <v>69.55</v>
      </c>
      <c r="C378" s="147">
        <v>771</v>
      </c>
    </row>
    <row r="379" spans="1:3" ht="12.75">
      <c r="A379" s="147" t="s">
        <v>186</v>
      </c>
      <c r="B379" s="147">
        <v>69.77</v>
      </c>
      <c r="C379" s="147">
        <v>767</v>
      </c>
    </row>
    <row r="380" spans="1:3" ht="12.75">
      <c r="A380" s="147" t="s">
        <v>188</v>
      </c>
      <c r="B380" s="147">
        <v>69.96</v>
      </c>
      <c r="C380" s="147">
        <v>808</v>
      </c>
    </row>
    <row r="381" spans="1:3" ht="12.75">
      <c r="A381" s="147" t="s">
        <v>190</v>
      </c>
      <c r="B381" s="147">
        <v>70.08</v>
      </c>
      <c r="C381" s="147">
        <v>832</v>
      </c>
    </row>
    <row r="382" spans="1:3" ht="12.75">
      <c r="A382" s="147" t="s">
        <v>192</v>
      </c>
      <c r="B382" s="147">
        <v>70.18</v>
      </c>
      <c r="C382" s="147">
        <v>827</v>
      </c>
    </row>
    <row r="383" spans="1:3" ht="12.75">
      <c r="A383" s="147" t="s">
        <v>194</v>
      </c>
      <c r="B383" s="147">
        <v>70.29</v>
      </c>
      <c r="C383" s="147">
        <v>833</v>
      </c>
    </row>
    <row r="384" spans="1:3" ht="12.75">
      <c r="A384" s="147" t="s">
        <v>196</v>
      </c>
      <c r="B384" s="147">
        <v>70.5</v>
      </c>
      <c r="C384" s="147">
        <v>791</v>
      </c>
    </row>
    <row r="385" spans="1:3" ht="12.75">
      <c r="A385" s="147" t="s">
        <v>198</v>
      </c>
      <c r="B385" s="147">
        <v>70.55</v>
      </c>
      <c r="C385" s="147">
        <v>794</v>
      </c>
    </row>
    <row r="386" spans="1:3" ht="12.75">
      <c r="A386" s="147" t="s">
        <v>200</v>
      </c>
      <c r="B386" s="147">
        <v>70.6</v>
      </c>
      <c r="C386" s="147">
        <v>767</v>
      </c>
    </row>
    <row r="387" spans="1:3" ht="12.75">
      <c r="A387" s="147" t="s">
        <v>202</v>
      </c>
      <c r="B387" s="147">
        <v>70.69</v>
      </c>
      <c r="C387" s="147">
        <v>788</v>
      </c>
    </row>
    <row r="388" spans="1:3" ht="12.75">
      <c r="A388" s="147" t="s">
        <v>204</v>
      </c>
      <c r="B388" s="147">
        <v>70.83</v>
      </c>
      <c r="C388" s="147">
        <v>798</v>
      </c>
    </row>
    <row r="389" spans="1:3" ht="12.75">
      <c r="A389" s="147" t="s">
        <v>206</v>
      </c>
      <c r="B389" s="147">
        <v>70.97</v>
      </c>
      <c r="C389" s="147">
        <v>829</v>
      </c>
    </row>
    <row r="390" spans="1:3" ht="12.75">
      <c r="A390" s="147" t="s">
        <v>207</v>
      </c>
      <c r="B390" s="147">
        <v>71.14</v>
      </c>
      <c r="C390" s="147">
        <v>809</v>
      </c>
    </row>
    <row r="391" spans="1:3" ht="12.75">
      <c r="A391" s="147" t="s">
        <v>208</v>
      </c>
      <c r="B391" s="147">
        <v>71.34</v>
      </c>
      <c r="C391" s="147">
        <v>788</v>
      </c>
    </row>
    <row r="392" spans="1:3" ht="12.75">
      <c r="A392" s="147" t="s">
        <v>210</v>
      </c>
      <c r="B392" s="147">
        <v>71.45</v>
      </c>
      <c r="C392" s="147">
        <v>803</v>
      </c>
    </row>
    <row r="393" spans="1:3" ht="12.75">
      <c r="A393" s="147" t="s">
        <v>212</v>
      </c>
      <c r="B393" s="147">
        <v>71.57</v>
      </c>
      <c r="C393" s="147">
        <v>811</v>
      </c>
    </row>
    <row r="394" spans="1:3" ht="12.75">
      <c r="A394" s="147" t="s">
        <v>214</v>
      </c>
      <c r="B394" s="147">
        <v>71.67</v>
      </c>
      <c r="C394" s="147">
        <v>821</v>
      </c>
    </row>
    <row r="395" spans="1:3" ht="12.75">
      <c r="A395" s="147" t="s">
        <v>215</v>
      </c>
      <c r="B395" s="147">
        <v>71.79</v>
      </c>
      <c r="C395" s="147">
        <v>786</v>
      </c>
    </row>
    <row r="396" spans="1:3" ht="12.75">
      <c r="A396" s="147" t="s">
        <v>217</v>
      </c>
      <c r="B396" s="147">
        <v>71.88</v>
      </c>
      <c r="C396" s="147">
        <v>760</v>
      </c>
    </row>
    <row r="397" spans="1:3" ht="12.75">
      <c r="A397" s="147" t="s">
        <v>219</v>
      </c>
      <c r="B397" s="147">
        <v>72.02</v>
      </c>
      <c r="C397" s="147">
        <v>788</v>
      </c>
    </row>
    <row r="398" spans="1:3" ht="12.75">
      <c r="A398" s="147" t="s">
        <v>220</v>
      </c>
      <c r="B398" s="147">
        <v>72.14</v>
      </c>
      <c r="C398" s="147">
        <v>834</v>
      </c>
    </row>
    <row r="399" spans="1:3" ht="12.75">
      <c r="A399" s="147" t="s">
        <v>223</v>
      </c>
      <c r="B399" s="147">
        <v>72.27</v>
      </c>
      <c r="C399" s="147">
        <v>868</v>
      </c>
    </row>
    <row r="400" spans="1:3" ht="12.75">
      <c r="A400" s="147" t="s">
        <v>225</v>
      </c>
      <c r="B400" s="147">
        <v>72.43</v>
      </c>
      <c r="C400" s="147">
        <v>891</v>
      </c>
    </row>
    <row r="401" spans="1:3" ht="12.75">
      <c r="A401" s="147" t="s">
        <v>227</v>
      </c>
      <c r="B401" s="147">
        <v>72.6</v>
      </c>
      <c r="C401" s="147">
        <v>852</v>
      </c>
    </row>
    <row r="402" spans="1:3" ht="12.75">
      <c r="A402" s="147" t="s">
        <v>229</v>
      </c>
      <c r="B402" s="147">
        <v>72.79</v>
      </c>
      <c r="C402" s="147">
        <v>838</v>
      </c>
    </row>
    <row r="403" spans="1:3" ht="12.75">
      <c r="A403" s="147" t="s">
        <v>231</v>
      </c>
      <c r="B403" s="147">
        <v>72.92</v>
      </c>
      <c r="C403" s="147">
        <v>811</v>
      </c>
    </row>
    <row r="404" spans="1:3" ht="12.75">
      <c r="A404" s="147" t="s">
        <v>233</v>
      </c>
      <c r="B404" s="147">
        <v>73.08</v>
      </c>
      <c r="C404" s="147">
        <v>761</v>
      </c>
    </row>
    <row r="405" spans="1:3" ht="12.75">
      <c r="A405" s="147" t="s">
        <v>235</v>
      </c>
      <c r="B405" s="147">
        <v>73.25</v>
      </c>
      <c r="C405" s="147">
        <v>756</v>
      </c>
    </row>
    <row r="406" spans="1:3" ht="12.75">
      <c r="A406" s="147" t="s">
        <v>236</v>
      </c>
      <c r="B406" s="147">
        <v>73.41</v>
      </c>
      <c r="C406" s="147">
        <v>749</v>
      </c>
    </row>
    <row r="407" spans="1:3" ht="12.75">
      <c r="A407" s="147" t="s">
        <v>237</v>
      </c>
      <c r="B407" s="147">
        <v>73.58</v>
      </c>
      <c r="C407" s="147">
        <v>730</v>
      </c>
    </row>
    <row r="408" spans="1:3" ht="12.75">
      <c r="A408" s="147" t="s">
        <v>238</v>
      </c>
      <c r="B408" s="147">
        <v>73.71</v>
      </c>
      <c r="C408" s="147">
        <v>720</v>
      </c>
    </row>
    <row r="409" spans="1:3" ht="12.75">
      <c r="A409" s="147" t="s">
        <v>240</v>
      </c>
      <c r="B409" s="147">
        <v>73.92</v>
      </c>
      <c r="C409" s="147">
        <v>609</v>
      </c>
    </row>
    <row r="410" spans="1:3" ht="12.75">
      <c r="A410" s="147" t="s">
        <v>242</v>
      </c>
      <c r="B410" s="147">
        <v>74.12</v>
      </c>
      <c r="C410" s="147">
        <v>556</v>
      </c>
    </row>
    <row r="411" spans="1:3" ht="12.75">
      <c r="A411" s="147" t="s">
        <v>245</v>
      </c>
      <c r="B411" s="147">
        <v>74.35</v>
      </c>
      <c r="C411" s="147">
        <v>541</v>
      </c>
    </row>
    <row r="412" spans="1:3" ht="12.75">
      <c r="A412" s="147" t="s">
        <v>247</v>
      </c>
      <c r="B412" s="147">
        <v>74.56</v>
      </c>
      <c r="C412" s="147">
        <v>558</v>
      </c>
    </row>
    <row r="413" spans="1:3" ht="12.75">
      <c r="A413" s="147" t="s">
        <v>249</v>
      </c>
      <c r="B413" s="147">
        <v>74.65</v>
      </c>
      <c r="C413" s="147">
        <v>547</v>
      </c>
    </row>
    <row r="414" spans="1:3" ht="12.75">
      <c r="A414" s="147" t="s">
        <v>251</v>
      </c>
      <c r="B414" s="147">
        <v>74.73</v>
      </c>
      <c r="C414" s="147">
        <v>541</v>
      </c>
    </row>
    <row r="415" spans="1:3" ht="12.75">
      <c r="A415" s="147" t="s">
        <v>253</v>
      </c>
      <c r="B415" s="147">
        <v>74.82</v>
      </c>
      <c r="C415" s="147">
        <v>514</v>
      </c>
    </row>
    <row r="416" spans="1:3" ht="12.75">
      <c r="A416" s="147" t="s">
        <v>254</v>
      </c>
      <c r="B416" s="147">
        <v>74.98</v>
      </c>
      <c r="C416" s="147">
        <v>525</v>
      </c>
    </row>
    <row r="417" spans="1:3" ht="12.75">
      <c r="A417" s="147" t="s">
        <v>256</v>
      </c>
      <c r="B417" s="147">
        <v>75.1</v>
      </c>
      <c r="C417" s="147">
        <v>590</v>
      </c>
    </row>
    <row r="418" spans="1:3" ht="12.75">
      <c r="A418" s="147" t="s">
        <v>258</v>
      </c>
      <c r="B418" s="147">
        <v>75.21</v>
      </c>
      <c r="C418" s="147">
        <v>637</v>
      </c>
    </row>
    <row r="419" spans="1:3" ht="12.75">
      <c r="A419" s="147" t="s">
        <v>260</v>
      </c>
      <c r="B419" s="147">
        <v>75.4</v>
      </c>
      <c r="C419" s="147">
        <v>693</v>
      </c>
    </row>
    <row r="420" spans="1:3" ht="12.75">
      <c r="A420" s="147" t="s">
        <v>261</v>
      </c>
      <c r="B420" s="147">
        <v>75.5</v>
      </c>
      <c r="C420" s="147">
        <v>736</v>
      </c>
    </row>
    <row r="421" spans="1:3" ht="12.75">
      <c r="A421" s="147" t="s">
        <v>263</v>
      </c>
      <c r="B421" s="147">
        <v>75.6</v>
      </c>
      <c r="C421" s="147">
        <v>770</v>
      </c>
    </row>
    <row r="422" spans="1:3" ht="12.75">
      <c r="A422" s="147" t="s">
        <v>265</v>
      </c>
      <c r="B422" s="147">
        <v>75.7</v>
      </c>
      <c r="C422" s="147">
        <v>790</v>
      </c>
    </row>
    <row r="423" spans="1:3" ht="12.75">
      <c r="A423" s="147" t="s">
        <v>267</v>
      </c>
      <c r="B423" s="147">
        <v>75.8</v>
      </c>
      <c r="C423" s="147">
        <v>797</v>
      </c>
    </row>
    <row r="424" spans="1:3" ht="12.75">
      <c r="A424" s="147" t="s">
        <v>269</v>
      </c>
      <c r="B424" s="147">
        <v>76</v>
      </c>
      <c r="C424" s="147">
        <v>778</v>
      </c>
    </row>
    <row r="425" spans="1:3" ht="12.75">
      <c r="A425" s="147" t="s">
        <v>271</v>
      </c>
      <c r="B425" s="147">
        <v>76.1</v>
      </c>
      <c r="C425" s="147">
        <v>756</v>
      </c>
    </row>
    <row r="426" spans="1:3" ht="12.75">
      <c r="A426" s="147" t="s">
        <v>273</v>
      </c>
      <c r="B426" s="147">
        <v>76.2</v>
      </c>
      <c r="C426" s="147">
        <v>762</v>
      </c>
    </row>
    <row r="427" spans="1:3" ht="12.75">
      <c r="A427" s="147" t="s">
        <v>275</v>
      </c>
      <c r="B427" s="147">
        <v>76.4</v>
      </c>
      <c r="C427" s="147">
        <v>780</v>
      </c>
    </row>
    <row r="428" spans="1:3" ht="12.75">
      <c r="A428" s="147" t="s">
        <v>276</v>
      </c>
      <c r="B428" s="147">
        <v>76.5</v>
      </c>
      <c r="C428" s="147">
        <v>769</v>
      </c>
    </row>
    <row r="429" spans="1:3" ht="12.75">
      <c r="A429" s="147" t="s">
        <v>278</v>
      </c>
      <c r="B429" s="147">
        <v>76.6</v>
      </c>
      <c r="C429" s="147">
        <v>747</v>
      </c>
    </row>
    <row r="430" spans="1:3" ht="12.75">
      <c r="A430" s="147" t="s">
        <v>281</v>
      </c>
      <c r="B430" s="147">
        <v>76.8</v>
      </c>
      <c r="C430" s="147">
        <v>704</v>
      </c>
    </row>
    <row r="431" spans="1:3" ht="12.75">
      <c r="A431" s="147" t="s">
        <v>283</v>
      </c>
      <c r="B431" s="147">
        <v>76.9</v>
      </c>
      <c r="C431" s="147">
        <v>642</v>
      </c>
    </row>
    <row r="432" spans="1:3" ht="12.75">
      <c r="A432" s="147" t="s">
        <v>285</v>
      </c>
      <c r="B432" s="147">
        <v>77</v>
      </c>
      <c r="C432" s="147">
        <v>622</v>
      </c>
    </row>
    <row r="433" spans="1:3" ht="12.75">
      <c r="A433" s="147" t="s">
        <v>287</v>
      </c>
      <c r="B433" s="147">
        <v>77.1</v>
      </c>
      <c r="C433" s="147">
        <v>627</v>
      </c>
    </row>
    <row r="434" spans="1:3" ht="12.75">
      <c r="A434" s="147" t="s">
        <v>288</v>
      </c>
      <c r="B434" s="147">
        <v>77.3</v>
      </c>
      <c r="C434" s="147">
        <v>677</v>
      </c>
    </row>
    <row r="435" spans="1:3" ht="12.75">
      <c r="A435" s="147" t="s">
        <v>290</v>
      </c>
      <c r="B435" s="147">
        <v>77.4</v>
      </c>
      <c r="C435" s="147">
        <v>738</v>
      </c>
    </row>
    <row r="436" spans="1:3" ht="12.75">
      <c r="A436" s="147" t="s">
        <v>292</v>
      </c>
      <c r="B436" s="147">
        <v>77.5</v>
      </c>
      <c r="C436" s="147">
        <v>799</v>
      </c>
    </row>
    <row r="437" spans="1:3" ht="12.75">
      <c r="A437" s="147" t="s">
        <v>294</v>
      </c>
      <c r="B437" s="147">
        <v>77.6</v>
      </c>
      <c r="C437" s="147">
        <v>858</v>
      </c>
    </row>
    <row r="438" spans="1:3" ht="12.75">
      <c r="A438" s="147" t="s">
        <v>296</v>
      </c>
      <c r="B438" s="147">
        <v>77.7</v>
      </c>
      <c r="C438" s="147">
        <v>893</v>
      </c>
    </row>
    <row r="439" spans="1:3" ht="12.75">
      <c r="A439" s="147" t="s">
        <v>298</v>
      </c>
      <c r="B439" s="147">
        <v>77.8</v>
      </c>
      <c r="C439" s="147">
        <v>873</v>
      </c>
    </row>
    <row r="440" spans="1:3" ht="12.75">
      <c r="A440" s="147" t="s">
        <v>299</v>
      </c>
      <c r="B440" s="147">
        <v>77.9</v>
      </c>
      <c r="C440" s="147">
        <v>834</v>
      </c>
    </row>
    <row r="441" spans="1:3" ht="12.75">
      <c r="A441" s="147" t="s">
        <v>301</v>
      </c>
      <c r="B441" s="147">
        <v>78</v>
      </c>
      <c r="C441" s="147">
        <v>790</v>
      </c>
    </row>
    <row r="442" spans="1:3" ht="12.75">
      <c r="A442" s="147" t="s">
        <v>303</v>
      </c>
      <c r="B442" s="147">
        <v>78.1</v>
      </c>
      <c r="C442" s="147">
        <v>752</v>
      </c>
    </row>
    <row r="443" spans="1:3" ht="12.75">
      <c r="A443" s="147" t="s">
        <v>305</v>
      </c>
      <c r="B443" s="147">
        <v>78.2</v>
      </c>
      <c r="C443" s="147">
        <v>787</v>
      </c>
    </row>
    <row r="444" spans="1:3" ht="12.75">
      <c r="A444" s="147" t="s">
        <v>307</v>
      </c>
      <c r="B444" s="147">
        <v>78.3</v>
      </c>
      <c r="C444" s="147">
        <v>793</v>
      </c>
    </row>
    <row r="445" spans="1:3" ht="12.75">
      <c r="A445" s="147" t="s">
        <v>309</v>
      </c>
      <c r="B445" s="147">
        <v>78.4</v>
      </c>
      <c r="C445" s="147">
        <v>770</v>
      </c>
    </row>
    <row r="446" spans="1:3" ht="12.75">
      <c r="A446" s="147" t="s">
        <v>311</v>
      </c>
      <c r="B446" s="147">
        <v>78.6</v>
      </c>
      <c r="C446" s="147">
        <v>755</v>
      </c>
    </row>
    <row r="447" spans="1:3" ht="12.75">
      <c r="A447" s="147" t="s">
        <v>312</v>
      </c>
      <c r="B447" s="147">
        <v>78.7</v>
      </c>
      <c r="C447" s="147">
        <v>736</v>
      </c>
    </row>
    <row r="448" spans="1:3" ht="12.75">
      <c r="A448" s="147" t="s">
        <v>314</v>
      </c>
      <c r="B448" s="147">
        <v>78.9</v>
      </c>
      <c r="C448" s="147">
        <v>701</v>
      </c>
    </row>
    <row r="449" spans="1:3" ht="12.75">
      <c r="A449" s="147" t="s">
        <v>385</v>
      </c>
      <c r="B449" s="147">
        <v>79.1</v>
      </c>
      <c r="C449" s="147">
        <v>658</v>
      </c>
    </row>
    <row r="450" spans="1:3" ht="12.75">
      <c r="A450" s="147" t="s">
        <v>387</v>
      </c>
      <c r="B450" s="147">
        <v>79.1</v>
      </c>
      <c r="C450" s="147">
        <v>653</v>
      </c>
    </row>
    <row r="451" spans="1:3" ht="12.75">
      <c r="A451" s="147" t="s">
        <v>389</v>
      </c>
      <c r="B451" s="147">
        <v>79.3</v>
      </c>
      <c r="C451" s="147">
        <v>669</v>
      </c>
    </row>
    <row r="452" spans="1:3" ht="12.75">
      <c r="A452" s="147" t="s">
        <v>391</v>
      </c>
      <c r="B452" s="147">
        <v>79.6</v>
      </c>
      <c r="C452" s="147">
        <v>713</v>
      </c>
    </row>
    <row r="453" spans="1:3" ht="12.75">
      <c r="A453" s="147" t="s">
        <v>392</v>
      </c>
      <c r="B453" s="147">
        <v>79.8</v>
      </c>
      <c r="C453" s="147">
        <v>688</v>
      </c>
    </row>
    <row r="454" spans="1:3" ht="12.75">
      <c r="A454" s="147" t="s">
        <v>394</v>
      </c>
      <c r="B454" s="147">
        <v>80.1</v>
      </c>
      <c r="C454" s="147">
        <v>683</v>
      </c>
    </row>
    <row r="455" spans="1:3" ht="12.75">
      <c r="A455" s="147" t="s">
        <v>395</v>
      </c>
      <c r="B455" s="147">
        <v>80.3</v>
      </c>
      <c r="C455" s="147">
        <v>691</v>
      </c>
    </row>
    <row r="456" spans="1:3" ht="12.75">
      <c r="A456" s="147" t="s">
        <v>397</v>
      </c>
      <c r="B456" s="147">
        <v>80.5</v>
      </c>
      <c r="C456" s="147">
        <v>678</v>
      </c>
    </row>
    <row r="457" spans="1:3" ht="12.75">
      <c r="A457" s="147" t="s">
        <v>398</v>
      </c>
      <c r="B457" s="147">
        <v>80.7</v>
      </c>
      <c r="C457" s="147">
        <v>617</v>
      </c>
    </row>
    <row r="458" spans="1:3" ht="12.75">
      <c r="A458" s="147" t="s">
        <v>400</v>
      </c>
      <c r="B458" s="147">
        <v>80.9</v>
      </c>
      <c r="C458" s="147">
        <v>569</v>
      </c>
    </row>
    <row r="459" spans="1:3" ht="12.75">
      <c r="A459" s="147" t="s">
        <v>466</v>
      </c>
      <c r="B459" s="147">
        <v>81</v>
      </c>
      <c r="C459" s="147">
        <v>523</v>
      </c>
    </row>
    <row r="460" spans="1:3" ht="12.75">
      <c r="A460" s="147" t="s">
        <v>467</v>
      </c>
      <c r="B460" s="147">
        <v>81.1</v>
      </c>
      <c r="C460" s="147">
        <v>495</v>
      </c>
    </row>
    <row r="461" spans="1:3" ht="12.75">
      <c r="A461" s="147" t="s">
        <v>469</v>
      </c>
      <c r="B461" s="147">
        <v>81.3</v>
      </c>
      <c r="C461" s="147">
        <v>451</v>
      </c>
    </row>
    <row r="462" spans="1:3" ht="12.75">
      <c r="A462" s="147" t="s">
        <v>471</v>
      </c>
      <c r="B462" s="147">
        <v>81.4</v>
      </c>
      <c r="C462" s="147">
        <v>399</v>
      </c>
    </row>
    <row r="463" spans="1:3" ht="12.75">
      <c r="A463" s="147" t="s">
        <v>473</v>
      </c>
      <c r="B463" s="147">
        <v>81.5</v>
      </c>
      <c r="C463" s="147">
        <v>375</v>
      </c>
    </row>
    <row r="464" spans="1:3" ht="12.75">
      <c r="A464" s="147" t="s">
        <v>475</v>
      </c>
      <c r="B464" s="147">
        <v>81.6</v>
      </c>
      <c r="C464" s="147">
        <v>360</v>
      </c>
    </row>
    <row r="465" spans="1:3" ht="12.75">
      <c r="A465" s="147" t="s">
        <v>476</v>
      </c>
      <c r="B465" s="147">
        <v>81.7</v>
      </c>
      <c r="C465" s="147">
        <v>358</v>
      </c>
    </row>
    <row r="466" spans="1:3" ht="12.75">
      <c r="A466" s="147" t="s">
        <v>128</v>
      </c>
      <c r="B466" s="147">
        <v>81.7</v>
      </c>
      <c r="C466" s="147">
        <v>359</v>
      </c>
    </row>
    <row r="467" spans="1:3" ht="12.75">
      <c r="A467" s="147" t="s">
        <v>133</v>
      </c>
      <c r="B467" s="147">
        <v>81.86200000000001</v>
      </c>
      <c r="C467" s="147">
        <v>403</v>
      </c>
    </row>
    <row r="468" spans="1:3" ht="12.75">
      <c r="A468" s="147" t="s">
        <v>135</v>
      </c>
      <c r="B468" s="147">
        <v>82.03</v>
      </c>
      <c r="C468" s="147">
        <v>440</v>
      </c>
    </row>
    <row r="469" spans="1:3" ht="12.75">
      <c r="A469" s="147" t="s">
        <v>138</v>
      </c>
      <c r="B469" s="147">
        <v>82.128</v>
      </c>
      <c r="C469" s="147">
        <v>470</v>
      </c>
    </row>
    <row r="470" spans="1:3" ht="12.75">
      <c r="A470" s="147" t="s">
        <v>140</v>
      </c>
      <c r="B470" s="147">
        <v>82.268</v>
      </c>
      <c r="C470" s="147">
        <v>511</v>
      </c>
    </row>
    <row r="471" spans="1:3" ht="12.75">
      <c r="A471" s="147" t="s">
        <v>145</v>
      </c>
      <c r="B471" s="147">
        <v>82.438</v>
      </c>
      <c r="C471" s="147">
        <v>558</v>
      </c>
    </row>
    <row r="472" spans="1:3" ht="12.75">
      <c r="A472" s="147" t="s">
        <v>149</v>
      </c>
      <c r="B472" s="147">
        <v>82.626</v>
      </c>
      <c r="C472" s="147">
        <v>602</v>
      </c>
    </row>
    <row r="473" spans="1:3" ht="12.75">
      <c r="A473" s="147" t="s">
        <v>152</v>
      </c>
      <c r="B473" s="147">
        <v>82.81</v>
      </c>
      <c r="C473" s="147">
        <v>634</v>
      </c>
    </row>
    <row r="474" spans="1:3" ht="12.75">
      <c r="A474" s="147" t="s">
        <v>155</v>
      </c>
      <c r="B474" s="147">
        <v>82.91</v>
      </c>
      <c r="C474" s="147">
        <v>652</v>
      </c>
    </row>
    <row r="475" spans="1:3" ht="12.75">
      <c r="A475" s="147" t="s">
        <v>159</v>
      </c>
      <c r="B475" s="147">
        <v>83.11</v>
      </c>
      <c r="C475" s="147">
        <v>677</v>
      </c>
    </row>
    <row r="476" spans="1:3" ht="12.75">
      <c r="A476" s="147" t="s">
        <v>161</v>
      </c>
      <c r="B476" s="147">
        <v>83.31</v>
      </c>
      <c r="C476" s="147">
        <v>714</v>
      </c>
    </row>
    <row r="477" spans="1:3" ht="12.75">
      <c r="A477" s="147" t="s">
        <v>163</v>
      </c>
      <c r="B477" s="147">
        <v>83.49</v>
      </c>
      <c r="C477" s="147">
        <v>747</v>
      </c>
    </row>
    <row r="478" spans="1:3" ht="12.75">
      <c r="A478" s="147" t="s">
        <v>165</v>
      </c>
      <c r="B478" s="147">
        <v>83.71</v>
      </c>
      <c r="C478" s="147">
        <v>728</v>
      </c>
    </row>
    <row r="479" spans="1:3" ht="12.75">
      <c r="A479" s="147" t="s">
        <v>166</v>
      </c>
      <c r="B479" s="147">
        <v>83.82</v>
      </c>
      <c r="C479" s="147">
        <v>714</v>
      </c>
    </row>
    <row r="480" spans="1:3" ht="12.75">
      <c r="A480" s="147" t="s">
        <v>168</v>
      </c>
      <c r="B480" s="147">
        <v>84.01</v>
      </c>
      <c r="C480" s="147">
        <v>704</v>
      </c>
    </row>
    <row r="481" spans="1:3" ht="12.75">
      <c r="A481" s="147" t="s">
        <v>170</v>
      </c>
      <c r="B481" s="147">
        <v>84.19</v>
      </c>
      <c r="C481" s="147">
        <v>675</v>
      </c>
    </row>
    <row r="482" spans="1:3" ht="12.75">
      <c r="A482" s="147" t="s">
        <v>172</v>
      </c>
      <c r="B482" s="147">
        <v>84.35</v>
      </c>
      <c r="C482" s="147">
        <v>657</v>
      </c>
    </row>
    <row r="483" spans="1:3" ht="12.75">
      <c r="A483" s="147" t="s">
        <v>174</v>
      </c>
      <c r="B483" s="147">
        <v>84.49</v>
      </c>
      <c r="C483" s="147">
        <v>656</v>
      </c>
    </row>
    <row r="484" spans="1:3" ht="12.75">
      <c r="A484" s="147" t="s">
        <v>176</v>
      </c>
      <c r="B484" s="147">
        <v>84.62</v>
      </c>
      <c r="C484" s="147">
        <v>665</v>
      </c>
    </row>
    <row r="485" spans="1:3" ht="12.75">
      <c r="A485" s="147" t="s">
        <v>178</v>
      </c>
      <c r="B485" s="147">
        <v>84.83</v>
      </c>
      <c r="C485" s="147">
        <v>695</v>
      </c>
    </row>
    <row r="486" spans="1:3" ht="12.75">
      <c r="A486" s="147" t="s">
        <v>180</v>
      </c>
      <c r="B486" s="147">
        <v>85</v>
      </c>
      <c r="C486" s="147">
        <v>701</v>
      </c>
    </row>
    <row r="487" spans="1:3" ht="12.75">
      <c r="A487" s="147" t="s">
        <v>182</v>
      </c>
      <c r="B487" s="147">
        <v>85.2</v>
      </c>
      <c r="C487" s="147">
        <v>720</v>
      </c>
    </row>
    <row r="488" spans="1:3" ht="12.75">
      <c r="A488" s="147" t="s">
        <v>184</v>
      </c>
      <c r="B488" s="147">
        <v>85.36</v>
      </c>
      <c r="C488" s="147">
        <v>706</v>
      </c>
    </row>
    <row r="489" spans="1:3" ht="12.75">
      <c r="A489" s="147" t="s">
        <v>186</v>
      </c>
      <c r="B489" s="147">
        <v>85.49</v>
      </c>
      <c r="C489" s="147">
        <v>683</v>
      </c>
    </row>
    <row r="490" spans="1:3" ht="12.75">
      <c r="A490" s="147" t="s">
        <v>188</v>
      </c>
      <c r="B490" s="147">
        <v>85.75</v>
      </c>
      <c r="C490" s="147">
        <v>591</v>
      </c>
    </row>
    <row r="491" spans="1:3" ht="12.75">
      <c r="A491" s="147" t="s">
        <v>190</v>
      </c>
      <c r="B491" s="147">
        <v>86.04</v>
      </c>
      <c r="C491" s="147">
        <v>562</v>
      </c>
    </row>
    <row r="492" spans="1:3" ht="12.75">
      <c r="A492" s="147" t="s">
        <v>192</v>
      </c>
      <c r="B492" s="147">
        <v>86.18</v>
      </c>
      <c r="C492" s="147">
        <v>562</v>
      </c>
    </row>
    <row r="493" spans="1:3" ht="12.75">
      <c r="A493" s="147" t="s">
        <v>194</v>
      </c>
      <c r="B493" s="147">
        <v>86.38</v>
      </c>
      <c r="C493" s="147">
        <v>607</v>
      </c>
    </row>
    <row r="494" spans="1:3" ht="12.75">
      <c r="A494" s="147" t="s">
        <v>196</v>
      </c>
      <c r="B494" s="147">
        <v>86.55</v>
      </c>
      <c r="C494" s="147">
        <v>657</v>
      </c>
    </row>
    <row r="495" spans="1:3" ht="12.75">
      <c r="A495" s="147" t="s">
        <v>198</v>
      </c>
      <c r="B495" s="147">
        <v>86.83</v>
      </c>
      <c r="C495" s="147">
        <v>717</v>
      </c>
    </row>
    <row r="496" spans="1:3" ht="12.75">
      <c r="A496" s="147" t="s">
        <v>200</v>
      </c>
      <c r="B496" s="147">
        <v>87</v>
      </c>
      <c r="C496" s="147">
        <v>731</v>
      </c>
    </row>
    <row r="497" spans="1:3" ht="12.75">
      <c r="A497" s="147" t="s">
        <v>202</v>
      </c>
      <c r="B497" s="147">
        <v>87.11</v>
      </c>
      <c r="C497" s="147">
        <v>727</v>
      </c>
    </row>
    <row r="498" spans="1:3" ht="12.75">
      <c r="A498" s="147" t="s">
        <v>204</v>
      </c>
      <c r="B498" s="147">
        <v>87.18</v>
      </c>
      <c r="C498" s="147">
        <v>723</v>
      </c>
    </row>
    <row r="499" spans="1:3" ht="12.75">
      <c r="A499" s="147" t="s">
        <v>206</v>
      </c>
      <c r="B499" s="147">
        <v>87.29</v>
      </c>
      <c r="C499" s="147">
        <v>718</v>
      </c>
    </row>
    <row r="500" spans="1:3" ht="12.75">
      <c r="A500" s="147" t="s">
        <v>207</v>
      </c>
      <c r="B500" s="147">
        <v>87.39</v>
      </c>
      <c r="C500" s="147">
        <v>713</v>
      </c>
    </row>
    <row r="501" spans="1:3" ht="12.75">
      <c r="A501" s="147" t="s">
        <v>208</v>
      </c>
      <c r="B501" s="147">
        <v>87.56</v>
      </c>
      <c r="C501" s="147">
        <v>702</v>
      </c>
    </row>
    <row r="502" spans="1:3" ht="12.75">
      <c r="A502" s="147" t="s">
        <v>210</v>
      </c>
      <c r="B502" s="147">
        <v>87.73</v>
      </c>
      <c r="C502" s="147">
        <v>661</v>
      </c>
    </row>
    <row r="503" spans="1:3" ht="12.75">
      <c r="A503" s="147" t="s">
        <v>212</v>
      </c>
      <c r="B503" s="147">
        <v>87.84</v>
      </c>
      <c r="C503" s="147">
        <v>634</v>
      </c>
    </row>
    <row r="504" spans="1:3" ht="12.75">
      <c r="A504" s="147" t="s">
        <v>214</v>
      </c>
      <c r="B504" s="147">
        <v>87.99</v>
      </c>
      <c r="C504" s="147">
        <v>593</v>
      </c>
    </row>
    <row r="505" spans="1:3" ht="12.75">
      <c r="A505" s="147" t="s">
        <v>215</v>
      </c>
      <c r="B505" s="147">
        <v>88.07</v>
      </c>
      <c r="C505" s="147">
        <v>568</v>
      </c>
    </row>
    <row r="506" spans="1:3" ht="12.75">
      <c r="A506" s="147" t="s">
        <v>217</v>
      </c>
      <c r="B506" s="147">
        <v>88.19</v>
      </c>
      <c r="C506" s="147">
        <v>538</v>
      </c>
    </row>
    <row r="507" spans="1:3" ht="12.75">
      <c r="A507" s="147" t="s">
        <v>219</v>
      </c>
      <c r="B507" s="147">
        <v>88.31</v>
      </c>
      <c r="C507" s="147">
        <v>508</v>
      </c>
    </row>
    <row r="508" spans="1:3" ht="12.75">
      <c r="A508" s="147" t="s">
        <v>220</v>
      </c>
      <c r="B508" s="147">
        <v>88.39</v>
      </c>
      <c r="C508" s="147">
        <v>490</v>
      </c>
    </row>
    <row r="509" spans="1:3" ht="12.75">
      <c r="A509" s="147" t="s">
        <v>223</v>
      </c>
      <c r="B509" s="147">
        <v>88.49</v>
      </c>
      <c r="C509" s="147">
        <v>436</v>
      </c>
    </row>
    <row r="510" spans="1:3" ht="12.75">
      <c r="A510" s="147" t="s">
        <v>225</v>
      </c>
      <c r="B510" s="147">
        <v>88.57</v>
      </c>
      <c r="C510" s="147">
        <v>413</v>
      </c>
    </row>
    <row r="511" spans="1:3" ht="12.75">
      <c r="A511" s="147" t="s">
        <v>227</v>
      </c>
      <c r="B511" s="147">
        <v>88.68</v>
      </c>
      <c r="C511" s="147">
        <v>429</v>
      </c>
    </row>
    <row r="512" spans="1:3" ht="12.75">
      <c r="A512" s="147" t="s">
        <v>229</v>
      </c>
      <c r="B512" s="147">
        <v>88.82</v>
      </c>
      <c r="C512" s="147">
        <v>414</v>
      </c>
    </row>
    <row r="513" spans="1:3" ht="12.75">
      <c r="A513" s="147" t="s">
        <v>231</v>
      </c>
      <c r="B513" s="147">
        <v>88.97</v>
      </c>
      <c r="C513" s="147">
        <v>399</v>
      </c>
    </row>
    <row r="514" spans="1:3" ht="12.75">
      <c r="A514" s="147" t="s">
        <v>233</v>
      </c>
      <c r="B514" s="147">
        <v>89.09</v>
      </c>
      <c r="C514" s="147">
        <v>385</v>
      </c>
    </row>
    <row r="515" spans="1:3" ht="12.75">
      <c r="A515" s="147" t="s">
        <v>235</v>
      </c>
      <c r="B515" s="147">
        <v>89.27</v>
      </c>
      <c r="C515" s="147">
        <v>373</v>
      </c>
    </row>
    <row r="516" spans="1:3" ht="12.75">
      <c r="A516" s="147" t="s">
        <v>236</v>
      </c>
      <c r="B516" s="147">
        <v>89.46</v>
      </c>
      <c r="C516" s="147">
        <v>359</v>
      </c>
    </row>
    <row r="517" spans="1:3" ht="12.75">
      <c r="A517" s="147" t="s">
        <v>237</v>
      </c>
      <c r="B517" s="147">
        <v>89.61</v>
      </c>
      <c r="C517" s="147">
        <v>341</v>
      </c>
    </row>
    <row r="518" spans="1:3" ht="12.75">
      <c r="A518" s="147" t="s">
        <v>238</v>
      </c>
      <c r="B518" s="147">
        <v>89.71</v>
      </c>
      <c r="C518" s="147">
        <v>311</v>
      </c>
    </row>
    <row r="519" spans="1:3" ht="12.75">
      <c r="A519" s="147" t="s">
        <v>240</v>
      </c>
      <c r="B519" s="147">
        <v>89.88</v>
      </c>
      <c r="C519" s="147">
        <v>255</v>
      </c>
    </row>
    <row r="520" spans="1:3" ht="12.75">
      <c r="A520" s="147" t="s">
        <v>242</v>
      </c>
      <c r="B520" s="147">
        <v>90</v>
      </c>
      <c r="C520" s="147">
        <v>225</v>
      </c>
    </row>
    <row r="521" spans="1:3" ht="12.75">
      <c r="A521" s="147" t="s">
        <v>245</v>
      </c>
      <c r="B521" s="147">
        <v>90.13</v>
      </c>
      <c r="C521" s="147">
        <v>217</v>
      </c>
    </row>
    <row r="522" spans="1:3" ht="12.75">
      <c r="A522" s="147" t="s">
        <v>247</v>
      </c>
      <c r="B522" s="147">
        <v>90.32</v>
      </c>
      <c r="C522" s="147">
        <v>202</v>
      </c>
    </row>
    <row r="523" spans="1:3" ht="12.75">
      <c r="A523" s="147" t="s">
        <v>249</v>
      </c>
      <c r="B523" s="147">
        <v>90.46</v>
      </c>
      <c r="C523" s="147">
        <v>183</v>
      </c>
    </row>
    <row r="524" spans="1:3" ht="12.75">
      <c r="A524" s="147" t="s">
        <v>251</v>
      </c>
      <c r="B524" s="147">
        <v>90.61</v>
      </c>
      <c r="C524" s="147">
        <v>168</v>
      </c>
    </row>
    <row r="525" spans="1:3" ht="12.75">
      <c r="A525" s="147" t="s">
        <v>253</v>
      </c>
      <c r="B525" s="147">
        <v>90.74</v>
      </c>
      <c r="C525" s="147">
        <v>155</v>
      </c>
    </row>
    <row r="526" spans="1:3" ht="12.75">
      <c r="A526" s="147" t="s">
        <v>254</v>
      </c>
      <c r="B526" s="147">
        <v>90.9</v>
      </c>
      <c r="C526" s="147">
        <v>145</v>
      </c>
    </row>
    <row r="527" spans="1:3" ht="12.75">
      <c r="A527" s="147" t="s">
        <v>256</v>
      </c>
      <c r="B527" s="147">
        <v>91.07</v>
      </c>
      <c r="C527" s="147">
        <v>139</v>
      </c>
    </row>
    <row r="528" spans="1:3" ht="12.75">
      <c r="A528" s="147" t="s">
        <v>258</v>
      </c>
      <c r="B528" s="147">
        <v>91.2</v>
      </c>
      <c r="C528" s="147">
        <v>134</v>
      </c>
    </row>
    <row r="529" spans="1:3" ht="12.75">
      <c r="A529" s="147" t="s">
        <v>260</v>
      </c>
      <c r="B529" s="147">
        <v>91.24</v>
      </c>
      <c r="C529" s="147">
        <v>136</v>
      </c>
    </row>
    <row r="530" spans="1:3" ht="12.75">
      <c r="A530" s="147" t="s">
        <v>261</v>
      </c>
      <c r="B530" s="147">
        <v>91.37</v>
      </c>
      <c r="C530" s="147">
        <v>155</v>
      </c>
    </row>
    <row r="531" spans="1:3" ht="12.75">
      <c r="A531" s="147" t="s">
        <v>263</v>
      </c>
      <c r="B531" s="147">
        <v>91.46</v>
      </c>
      <c r="C531" s="147">
        <v>166</v>
      </c>
    </row>
    <row r="532" spans="1:3" ht="12.75">
      <c r="A532" s="147" t="s">
        <v>265</v>
      </c>
      <c r="B532" s="147">
        <v>91.56</v>
      </c>
      <c r="C532" s="147">
        <v>171</v>
      </c>
    </row>
    <row r="533" spans="1:3" ht="12.75">
      <c r="A533" s="147" t="s">
        <v>267</v>
      </c>
      <c r="B533" s="147">
        <v>91.66</v>
      </c>
      <c r="C533" s="147">
        <v>167</v>
      </c>
    </row>
    <row r="534" spans="1:3" ht="12.75">
      <c r="A534" s="147" t="s">
        <v>269</v>
      </c>
      <c r="B534" s="147">
        <v>91.8</v>
      </c>
      <c r="C534" s="147">
        <v>160</v>
      </c>
    </row>
    <row r="535" spans="1:3" ht="12.75">
      <c r="A535" s="147" t="s">
        <v>271</v>
      </c>
      <c r="B535" s="147">
        <v>91.8</v>
      </c>
      <c r="C535" s="147">
        <v>157</v>
      </c>
    </row>
    <row r="536" spans="1:3" ht="12.75">
      <c r="A536" s="147" t="s">
        <v>273</v>
      </c>
      <c r="B536" s="147">
        <v>92</v>
      </c>
      <c r="C536" s="147">
        <v>151</v>
      </c>
    </row>
    <row r="537" spans="1:3" ht="12.75">
      <c r="A537" s="147" t="s">
        <v>275</v>
      </c>
      <c r="B537" s="147">
        <v>92.2</v>
      </c>
      <c r="C537" s="147">
        <v>134</v>
      </c>
    </row>
    <row r="538" spans="1:3" ht="12.75">
      <c r="A538" s="147" t="s">
        <v>276</v>
      </c>
      <c r="B538" s="147">
        <v>92.3</v>
      </c>
      <c r="C538" s="147">
        <v>134</v>
      </c>
    </row>
    <row r="539" spans="1:3" ht="12.75">
      <c r="A539" s="147" t="s">
        <v>278</v>
      </c>
      <c r="B539" s="147">
        <v>92.5</v>
      </c>
      <c r="C539" s="147">
        <v>125</v>
      </c>
    </row>
    <row r="540" spans="1:3" ht="12.75">
      <c r="A540" s="147" t="s">
        <v>281</v>
      </c>
      <c r="B540" s="147">
        <v>92.6</v>
      </c>
      <c r="C540" s="147">
        <v>125</v>
      </c>
    </row>
    <row r="541" spans="1:3" ht="12.75">
      <c r="A541" s="147" t="s">
        <v>283</v>
      </c>
      <c r="B541" s="147">
        <v>92.7</v>
      </c>
      <c r="C541" s="147">
        <v>131</v>
      </c>
    </row>
    <row r="542" spans="1:3" ht="12.75">
      <c r="A542" s="147" t="s">
        <v>285</v>
      </c>
      <c r="B542" s="147">
        <v>92.9</v>
      </c>
      <c r="C542" s="147">
        <v>125</v>
      </c>
    </row>
    <row r="543" spans="1:3" ht="12.75">
      <c r="A543" s="147" t="s">
        <v>287</v>
      </c>
      <c r="B543" s="147">
        <v>93.1</v>
      </c>
      <c r="C543" s="147">
        <v>117</v>
      </c>
    </row>
    <row r="544" spans="1:3" ht="12.75">
      <c r="A544" s="147" t="s">
        <v>288</v>
      </c>
      <c r="B544" s="147">
        <v>93.2</v>
      </c>
      <c r="C544" s="147">
        <v>112</v>
      </c>
    </row>
    <row r="545" spans="1:3" ht="12.75">
      <c r="A545" s="147" t="s">
        <v>290</v>
      </c>
      <c r="B545" s="147">
        <v>93.3</v>
      </c>
      <c r="C545" s="147">
        <v>101</v>
      </c>
    </row>
    <row r="546" spans="1:3" ht="12.75">
      <c r="A546" s="147" t="s">
        <v>292</v>
      </c>
      <c r="B546" s="147">
        <v>93.4</v>
      </c>
      <c r="C546" s="147">
        <v>97</v>
      </c>
    </row>
    <row r="547" spans="1:3" ht="12.75">
      <c r="A547" s="147" t="s">
        <v>294</v>
      </c>
      <c r="B547" s="147">
        <v>93.6</v>
      </c>
      <c r="C547" s="147">
        <v>90</v>
      </c>
    </row>
    <row r="548" spans="1:3" ht="12.75">
      <c r="A548" s="147" t="s">
        <v>296</v>
      </c>
      <c r="B548" s="147">
        <v>93.7</v>
      </c>
      <c r="C548" s="147">
        <v>90</v>
      </c>
    </row>
    <row r="549" spans="1:3" ht="12.75">
      <c r="A549" s="147" t="s">
        <v>298</v>
      </c>
      <c r="B549" s="147">
        <v>93.9</v>
      </c>
      <c r="C549" s="147">
        <v>90</v>
      </c>
    </row>
    <row r="550" spans="1:3" ht="12.75">
      <c r="A550" s="147" t="s">
        <v>299</v>
      </c>
      <c r="B550" s="147">
        <v>94</v>
      </c>
      <c r="C550" s="147">
        <v>93</v>
      </c>
    </row>
    <row r="551" spans="1:3" ht="12.75">
      <c r="A551" s="147" t="s">
        <v>301</v>
      </c>
      <c r="B551" s="147">
        <v>94.1</v>
      </c>
      <c r="C551" s="147">
        <v>99</v>
      </c>
    </row>
    <row r="552" spans="1:3" ht="12.75">
      <c r="A552" s="147" t="s">
        <v>303</v>
      </c>
      <c r="B552" s="147">
        <v>94.2</v>
      </c>
      <c r="C552" s="147">
        <v>114</v>
      </c>
    </row>
    <row r="553" spans="1:3" ht="12.75">
      <c r="A553" s="147" t="s">
        <v>305</v>
      </c>
      <c r="B553" s="147">
        <v>94.2</v>
      </c>
      <c r="C553" s="147">
        <v>110</v>
      </c>
    </row>
    <row r="554" spans="1:3" ht="12.75">
      <c r="A554" s="147" t="s">
        <v>307</v>
      </c>
      <c r="B554" s="147">
        <v>94.3</v>
      </c>
      <c r="C554" s="147">
        <v>106</v>
      </c>
    </row>
    <row r="555" spans="1:3" ht="12.75">
      <c r="A555" s="147" t="s">
        <v>309</v>
      </c>
      <c r="B555" s="147">
        <v>94.4</v>
      </c>
      <c r="C555" s="147">
        <v>104</v>
      </c>
    </row>
    <row r="556" spans="1:3" ht="12.75">
      <c r="A556" s="147" t="s">
        <v>311</v>
      </c>
      <c r="B556" s="147">
        <v>94.5</v>
      </c>
      <c r="C556" s="147">
        <v>110</v>
      </c>
    </row>
    <row r="557" spans="1:3" ht="12.75">
      <c r="A557" s="147" t="s">
        <v>312</v>
      </c>
      <c r="B557" s="147">
        <v>94.7</v>
      </c>
      <c r="C557" s="147">
        <v>118</v>
      </c>
    </row>
    <row r="558" spans="1:3" ht="12.75">
      <c r="A558" s="147" t="s">
        <v>314</v>
      </c>
      <c r="B558" s="147">
        <v>94.8</v>
      </c>
      <c r="C558" s="147">
        <v>120</v>
      </c>
    </row>
    <row r="559" spans="1:3" ht="12.75">
      <c r="A559" s="147" t="s">
        <v>385</v>
      </c>
      <c r="B559" s="147">
        <v>94.9</v>
      </c>
      <c r="C559" s="147">
        <v>113</v>
      </c>
    </row>
    <row r="560" spans="1:3" ht="12.75">
      <c r="A560" s="147" t="s">
        <v>387</v>
      </c>
      <c r="B560" s="147">
        <v>95</v>
      </c>
      <c r="C560" s="147">
        <v>104</v>
      </c>
    </row>
    <row r="561" spans="1:3" ht="12.75">
      <c r="A561" s="147" t="s">
        <v>389</v>
      </c>
      <c r="B561" s="147">
        <v>95.1</v>
      </c>
      <c r="C561" s="147">
        <v>101</v>
      </c>
    </row>
    <row r="562" spans="1:3" ht="12.75">
      <c r="A562" s="147" t="s">
        <v>391</v>
      </c>
      <c r="B562" s="147">
        <v>95.2</v>
      </c>
      <c r="C562" s="147">
        <v>107</v>
      </c>
    </row>
    <row r="563" spans="1:3" ht="12.75">
      <c r="A563" s="147" t="s">
        <v>392</v>
      </c>
      <c r="B563" s="147">
        <v>95.3</v>
      </c>
      <c r="C563" s="147">
        <v>102</v>
      </c>
    </row>
    <row r="564" spans="1:3" ht="12.75">
      <c r="A564" s="147" t="s">
        <v>394</v>
      </c>
      <c r="B564" s="147">
        <v>95.5</v>
      </c>
      <c r="C564" s="147">
        <v>94</v>
      </c>
    </row>
    <row r="565" spans="1:3" ht="12.75">
      <c r="A565" s="147" t="s">
        <v>395</v>
      </c>
      <c r="B565" s="147">
        <v>95.6</v>
      </c>
      <c r="C565" s="147">
        <v>93</v>
      </c>
    </row>
    <row r="566" spans="1:3" ht="12.75">
      <c r="A566" s="147" t="s">
        <v>397</v>
      </c>
      <c r="B566" s="147">
        <v>95.7</v>
      </c>
      <c r="C566" s="147">
        <v>81</v>
      </c>
    </row>
    <row r="567" spans="1:3" ht="12.75">
      <c r="A567" s="147" t="s">
        <v>398</v>
      </c>
      <c r="B567" s="147">
        <v>95.9</v>
      </c>
      <c r="C567" s="147">
        <v>78</v>
      </c>
    </row>
    <row r="568" spans="1:3" ht="12.75">
      <c r="A568" s="147" t="s">
        <v>400</v>
      </c>
      <c r="B568" s="147">
        <v>95.9</v>
      </c>
      <c r="C568" s="147">
        <v>78</v>
      </c>
    </row>
    <row r="569" spans="1:3" ht="12.75">
      <c r="A569" s="147" t="s">
        <v>466</v>
      </c>
      <c r="B569" s="147">
        <v>96</v>
      </c>
      <c r="C569" s="147">
        <v>78</v>
      </c>
    </row>
    <row r="570" spans="1:3" ht="12.75">
      <c r="A570" s="147" t="s">
        <v>467</v>
      </c>
      <c r="B570" s="147">
        <v>96.2</v>
      </c>
      <c r="C570" s="147">
        <v>83</v>
      </c>
    </row>
    <row r="571" spans="1:3" ht="12.75">
      <c r="A571" s="147" t="s">
        <v>469</v>
      </c>
      <c r="B571" s="147">
        <v>96.3</v>
      </c>
      <c r="C571" s="147">
        <v>87</v>
      </c>
    </row>
    <row r="572" spans="1:3" ht="12.75">
      <c r="A572" s="147" t="s">
        <v>471</v>
      </c>
      <c r="B572" s="147">
        <v>96.5</v>
      </c>
      <c r="C572" s="147">
        <v>81</v>
      </c>
    </row>
    <row r="573" spans="1:3" ht="12.75">
      <c r="A573" s="147" t="s">
        <v>473</v>
      </c>
      <c r="B573" s="147">
        <v>96.6</v>
      </c>
      <c r="C573" s="147">
        <v>82</v>
      </c>
    </row>
    <row r="574" spans="1:3" ht="12.75">
      <c r="A574" s="147" t="s">
        <v>475</v>
      </c>
      <c r="B574" s="147">
        <v>96.7</v>
      </c>
      <c r="C574" s="147">
        <v>79</v>
      </c>
    </row>
    <row r="575" spans="1:3" ht="12.75">
      <c r="A575" s="147" t="s">
        <v>476</v>
      </c>
      <c r="B575" s="147">
        <v>96.8</v>
      </c>
      <c r="C575" s="147">
        <v>74</v>
      </c>
    </row>
    <row r="576" spans="1:3" ht="12.75">
      <c r="A576" s="147" t="s">
        <v>478</v>
      </c>
      <c r="B576" s="147">
        <v>96.9</v>
      </c>
      <c r="C576" s="147">
        <v>74</v>
      </c>
    </row>
    <row r="577" spans="1:3" ht="12.75">
      <c r="A577" s="147" t="s">
        <v>479</v>
      </c>
      <c r="B577" s="147">
        <v>97.1</v>
      </c>
      <c r="C577" s="147">
        <v>75</v>
      </c>
    </row>
    <row r="578" spans="1:3" ht="12.75">
      <c r="A578" s="147" t="s">
        <v>480</v>
      </c>
      <c r="B578" s="147">
        <v>97.3</v>
      </c>
      <c r="C578" s="147">
        <v>76</v>
      </c>
    </row>
    <row r="579" spans="1:3" ht="12.75">
      <c r="A579" s="147" t="s">
        <v>481</v>
      </c>
      <c r="B579" s="147">
        <v>97.5</v>
      </c>
      <c r="C579" s="147">
        <v>76</v>
      </c>
    </row>
    <row r="580" spans="1:3" ht="12.75">
      <c r="A580" s="147" t="s">
        <v>482</v>
      </c>
      <c r="B580" s="147">
        <v>97.6</v>
      </c>
      <c r="C580" s="147">
        <v>76</v>
      </c>
    </row>
    <row r="581" spans="1:3" ht="12.75">
      <c r="A581" s="147" t="s">
        <v>483</v>
      </c>
      <c r="B581" s="147">
        <v>97.7</v>
      </c>
      <c r="C581" s="147">
        <v>77</v>
      </c>
    </row>
    <row r="582" spans="1:3" ht="12.75">
      <c r="A582" s="147" t="s">
        <v>486</v>
      </c>
      <c r="B582" s="147">
        <v>97.8</v>
      </c>
      <c r="C582" s="147">
        <v>77</v>
      </c>
    </row>
    <row r="583" spans="1:3" ht="12.75">
      <c r="A583" s="147" t="s">
        <v>488</v>
      </c>
      <c r="B583" s="147">
        <v>97.9</v>
      </c>
      <c r="C583" s="147">
        <v>79</v>
      </c>
    </row>
    <row r="584" spans="1:3" ht="12.75">
      <c r="A584" s="147" t="s">
        <v>490</v>
      </c>
      <c r="B584" s="147">
        <v>98</v>
      </c>
      <c r="C584" s="147">
        <v>80</v>
      </c>
    </row>
    <row r="585" spans="1:3" ht="12.75">
      <c r="A585" s="147" t="s">
        <v>491</v>
      </c>
      <c r="B585" s="147">
        <v>98.1</v>
      </c>
      <c r="C585" s="147">
        <v>82</v>
      </c>
    </row>
    <row r="586" spans="1:3" ht="12.75">
      <c r="A586" s="147" t="s">
        <v>128</v>
      </c>
      <c r="B586" s="147">
        <v>98.2</v>
      </c>
      <c r="C586" s="147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AstraZeneca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Tucker</dc:creator>
  <cp:keywords/>
  <dc:description/>
  <cp:lastModifiedBy>John Bunyan</cp:lastModifiedBy>
  <cp:lastPrinted>2004-06-29T09:48:16Z</cp:lastPrinted>
  <dcterms:created xsi:type="dcterms:W3CDTF">2003-04-16T07:54:24Z</dcterms:created>
  <dcterms:modified xsi:type="dcterms:W3CDTF">2004-07-24T19:44:10Z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418227709</vt:i4>
  </property>
  <property fmtid="{D5CDD505-2E9C-101B-9397-08002B2CF9AE}" pid="3" name="_EmailSubject">
    <vt:lpwstr>Details for Kath's &amp; Martins BG rounds</vt:lpwstr>
  </property>
  <property fmtid="{D5CDD505-2E9C-101B-9397-08002B2CF9AE}" pid="4" name="_AuthorEmail">
    <vt:lpwstr>gatsway@ntlworld.com</vt:lpwstr>
  </property>
  <property fmtid="{D5CDD505-2E9C-101B-9397-08002B2CF9AE}" pid="5" name="_AuthorEmailDisplayName">
    <vt:lpwstr>david tucker</vt:lpwstr>
  </property>
  <property fmtid="{D5CDD505-2E9C-101B-9397-08002B2CF9AE}" pid="6" name="_PreviousAdHocReviewCycleID">
    <vt:i4>418227709</vt:i4>
  </property>
</Properties>
</file>